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100" windowHeight="90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9" i="1" l="1"/>
  <c r="F74" i="1"/>
  <c r="G74" i="1" s="1"/>
  <c r="F73" i="1"/>
  <c r="G73" i="1" s="1"/>
  <c r="F72" i="1"/>
  <c r="F71" i="1"/>
  <c r="F70" i="1"/>
  <c r="G70" i="1" s="1"/>
  <c r="F69" i="1"/>
  <c r="G69" i="1" s="1"/>
  <c r="F68" i="1"/>
  <c r="F67" i="1"/>
  <c r="F66" i="1"/>
  <c r="G66" i="1" s="1"/>
  <c r="F65" i="1"/>
  <c r="G65" i="1" s="1"/>
  <c r="F64" i="1"/>
  <c r="F63" i="1"/>
  <c r="F62" i="1"/>
  <c r="G62" i="1" s="1"/>
  <c r="F61" i="1"/>
  <c r="G61" i="1" s="1"/>
  <c r="F60" i="1"/>
  <c r="F59" i="1"/>
  <c r="F58" i="1"/>
  <c r="G58" i="1" s="1"/>
  <c r="F57" i="1"/>
  <c r="G57" i="1" s="1"/>
  <c r="F56" i="1"/>
  <c r="F55" i="1"/>
  <c r="F54" i="1"/>
  <c r="G54" i="1" s="1"/>
  <c r="F53" i="1"/>
  <c r="G53" i="1" s="1"/>
  <c r="F52" i="1"/>
  <c r="F51" i="1"/>
  <c r="F50" i="1"/>
  <c r="G50" i="1" s="1"/>
  <c r="F49" i="1"/>
  <c r="G49" i="1" s="1"/>
  <c r="F48" i="1"/>
  <c r="F47" i="1"/>
  <c r="F46" i="1"/>
  <c r="G46" i="1" s="1"/>
  <c r="F45" i="1"/>
  <c r="G45" i="1" s="1"/>
  <c r="F44" i="1"/>
  <c r="F43" i="1"/>
  <c r="F42" i="1"/>
  <c r="G42" i="1" s="1"/>
  <c r="F41" i="1"/>
  <c r="G41" i="1" s="1"/>
  <c r="F40" i="1"/>
  <c r="F39" i="1"/>
  <c r="F38" i="1"/>
  <c r="G38" i="1" s="1"/>
  <c r="F37" i="1"/>
  <c r="G37" i="1" s="1"/>
  <c r="F36" i="1"/>
  <c r="F35" i="1"/>
  <c r="F34" i="1"/>
  <c r="G34" i="1" s="1"/>
  <c r="F33" i="1"/>
  <c r="G33" i="1" s="1"/>
  <c r="F32" i="1"/>
  <c r="F31" i="1"/>
  <c r="F30" i="1"/>
  <c r="G30" i="1" s="1"/>
  <c r="F29" i="1"/>
  <c r="G29" i="1" s="1"/>
  <c r="F28" i="1"/>
  <c r="F27" i="1"/>
  <c r="F26" i="1"/>
  <c r="G26" i="1" s="1"/>
  <c r="F25" i="1"/>
  <c r="G25" i="1" s="1"/>
  <c r="F24" i="1"/>
  <c r="F23" i="1"/>
  <c r="F22" i="1"/>
  <c r="G22" i="1" s="1"/>
  <c r="F21" i="1"/>
  <c r="G21" i="1" s="1"/>
  <c r="F20" i="1"/>
  <c r="F19" i="1"/>
  <c r="F18" i="1"/>
  <c r="G18" i="1" s="1"/>
  <c r="F17" i="1"/>
  <c r="G17" i="1" s="1"/>
  <c r="F16" i="1"/>
  <c r="F15" i="1"/>
  <c r="F14" i="1"/>
  <c r="G14" i="1" s="1"/>
  <c r="F13" i="1"/>
  <c r="G13" i="1" s="1"/>
  <c r="F12" i="1"/>
  <c r="F11" i="1"/>
  <c r="F10" i="1"/>
  <c r="G10" i="1" s="1"/>
  <c r="F9" i="1"/>
  <c r="G9" i="1" s="1"/>
  <c r="G72" i="1"/>
  <c r="G71" i="1"/>
  <c r="G68" i="1"/>
  <c r="G67" i="1"/>
  <c r="G64" i="1"/>
  <c r="G63" i="1"/>
  <c r="G60" i="1"/>
  <c r="G59" i="1"/>
  <c r="G56" i="1"/>
  <c r="G55" i="1"/>
  <c r="G52" i="1"/>
  <c r="G51" i="1"/>
  <c r="G48" i="1"/>
  <c r="G47" i="1"/>
  <c r="G44" i="1"/>
  <c r="G43" i="1"/>
  <c r="G40" i="1"/>
  <c r="G39" i="1"/>
  <c r="G36" i="1"/>
  <c r="G35" i="1"/>
  <c r="G32" i="1"/>
  <c r="G31" i="1"/>
  <c r="G28" i="1"/>
  <c r="G27" i="1"/>
  <c r="G24" i="1"/>
  <c r="G23" i="1"/>
  <c r="G20" i="1"/>
  <c r="G19" i="1"/>
  <c r="G16" i="1"/>
  <c r="G15" i="1"/>
  <c r="G12" i="1"/>
  <c r="G11" i="1"/>
  <c r="L74" i="1"/>
  <c r="L70" i="1"/>
  <c r="L62" i="1"/>
  <c r="L59" i="1"/>
  <c r="L58" i="1"/>
  <c r="L54" i="1"/>
  <c r="L51" i="1"/>
  <c r="L50" i="1"/>
  <c r="L46" i="1"/>
  <c r="L43" i="1"/>
  <c r="L42" i="1"/>
  <c r="L38" i="1"/>
  <c r="L35" i="1"/>
  <c r="L34" i="1"/>
  <c r="L30" i="1"/>
  <c r="L27" i="1"/>
  <c r="L23" i="1"/>
  <c r="L22" i="1"/>
  <c r="L19" i="1"/>
  <c r="L18" i="1"/>
  <c r="L15" i="1"/>
  <c r="L14" i="1"/>
  <c r="L11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I64" i="1"/>
  <c r="K64" i="1" s="1"/>
  <c r="L64" i="1" s="1"/>
  <c r="I65" i="1"/>
  <c r="K65" i="1" s="1"/>
  <c r="I66" i="1"/>
  <c r="I67" i="1"/>
  <c r="K67" i="1" s="1"/>
  <c r="J67" i="1" s="1"/>
  <c r="I68" i="1"/>
  <c r="K68" i="1" s="1"/>
  <c r="L68" i="1" s="1"/>
  <c r="I69" i="1"/>
  <c r="K69" i="1" s="1"/>
  <c r="I70" i="1"/>
  <c r="K70" i="1" s="1"/>
  <c r="I71" i="1"/>
  <c r="K71" i="1" s="1"/>
  <c r="J71" i="1" s="1"/>
  <c r="I72" i="1"/>
  <c r="K72" i="1" s="1"/>
  <c r="L72" i="1" s="1"/>
  <c r="I73" i="1"/>
  <c r="K73" i="1" s="1"/>
  <c r="I74" i="1"/>
  <c r="K74" i="1" s="1"/>
  <c r="J74" i="1" s="1"/>
  <c r="E74" i="1"/>
  <c r="E73" i="1"/>
  <c r="E72" i="1"/>
  <c r="E71" i="1"/>
  <c r="E70" i="1"/>
  <c r="E69" i="1"/>
  <c r="E68" i="1"/>
  <c r="E67" i="1"/>
  <c r="K66" i="1"/>
  <c r="J66" i="1" s="1"/>
  <c r="E66" i="1"/>
  <c r="E65" i="1"/>
  <c r="E64" i="1"/>
  <c r="H1" i="1"/>
  <c r="K63" i="1"/>
  <c r="L63" i="1" s="1"/>
  <c r="K62" i="1"/>
  <c r="K59" i="1"/>
  <c r="K58" i="1"/>
  <c r="K55" i="1"/>
  <c r="J55" i="1" s="1"/>
  <c r="K54" i="1"/>
  <c r="K51" i="1"/>
  <c r="K50" i="1"/>
  <c r="K47" i="1"/>
  <c r="J47" i="1" s="1"/>
  <c r="K46" i="1"/>
  <c r="J46" i="1" s="1"/>
  <c r="K43" i="1"/>
  <c r="K42" i="1"/>
  <c r="J42" i="1" s="1"/>
  <c r="K39" i="1"/>
  <c r="L39" i="1" s="1"/>
  <c r="K38" i="1"/>
  <c r="K35" i="1"/>
  <c r="K34" i="1"/>
  <c r="K31" i="1"/>
  <c r="K30" i="1"/>
  <c r="J30" i="1" s="1"/>
  <c r="K18" i="1"/>
  <c r="K14" i="1"/>
  <c r="J14" i="1" s="1"/>
  <c r="K10" i="1"/>
  <c r="J10" i="1" s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I63" i="1"/>
  <c r="I62" i="1"/>
  <c r="I61" i="1"/>
  <c r="K61" i="1" s="1"/>
  <c r="L61" i="1" s="1"/>
  <c r="I60" i="1"/>
  <c r="K60" i="1" s="1"/>
  <c r="L60" i="1" s="1"/>
  <c r="I59" i="1"/>
  <c r="I58" i="1"/>
  <c r="I57" i="1"/>
  <c r="K57" i="1" s="1"/>
  <c r="L57" i="1" s="1"/>
  <c r="I56" i="1"/>
  <c r="K56" i="1" s="1"/>
  <c r="L56" i="1" s="1"/>
  <c r="I55" i="1"/>
  <c r="I54" i="1"/>
  <c r="I53" i="1"/>
  <c r="K53" i="1" s="1"/>
  <c r="L53" i="1" s="1"/>
  <c r="I52" i="1"/>
  <c r="K52" i="1" s="1"/>
  <c r="J52" i="1" s="1"/>
  <c r="I51" i="1"/>
  <c r="I50" i="1"/>
  <c r="I49" i="1"/>
  <c r="K49" i="1" s="1"/>
  <c r="L49" i="1" s="1"/>
  <c r="I48" i="1"/>
  <c r="K48" i="1" s="1"/>
  <c r="J48" i="1" s="1"/>
  <c r="I47" i="1"/>
  <c r="I46" i="1"/>
  <c r="I45" i="1"/>
  <c r="K45" i="1" s="1"/>
  <c r="L45" i="1" s="1"/>
  <c r="I44" i="1"/>
  <c r="K44" i="1" s="1"/>
  <c r="L44" i="1" s="1"/>
  <c r="I43" i="1"/>
  <c r="I42" i="1"/>
  <c r="I41" i="1"/>
  <c r="K41" i="1" s="1"/>
  <c r="L41" i="1" s="1"/>
  <c r="I40" i="1"/>
  <c r="K40" i="1" s="1"/>
  <c r="L40" i="1" s="1"/>
  <c r="I39" i="1"/>
  <c r="I38" i="1"/>
  <c r="I37" i="1"/>
  <c r="K37" i="1" s="1"/>
  <c r="L37" i="1" s="1"/>
  <c r="I36" i="1"/>
  <c r="K36" i="1" s="1"/>
  <c r="I35" i="1"/>
  <c r="I34" i="1"/>
  <c r="I33" i="1"/>
  <c r="K33" i="1" s="1"/>
  <c r="L33" i="1" s="1"/>
  <c r="I32" i="1"/>
  <c r="K32" i="1" s="1"/>
  <c r="I31" i="1"/>
  <c r="I19" i="1"/>
  <c r="K19" i="1" s="1"/>
  <c r="I18" i="1"/>
  <c r="I17" i="1"/>
  <c r="K17" i="1" s="1"/>
  <c r="L17" i="1" s="1"/>
  <c r="I16" i="1"/>
  <c r="K16" i="1" s="1"/>
  <c r="J16" i="1" s="1"/>
  <c r="I15" i="1"/>
  <c r="K15" i="1" s="1"/>
  <c r="J15" i="1" s="1"/>
  <c r="I14" i="1"/>
  <c r="I13" i="1"/>
  <c r="K13" i="1" s="1"/>
  <c r="L13" i="1" s="1"/>
  <c r="I12" i="1"/>
  <c r="K12" i="1" s="1"/>
  <c r="L12" i="1" s="1"/>
  <c r="I11" i="1"/>
  <c r="K11" i="1" s="1"/>
  <c r="J11" i="1" s="1"/>
  <c r="I10" i="1"/>
  <c r="I9" i="1"/>
  <c r="K9" i="1" s="1"/>
  <c r="I30" i="1"/>
  <c r="I29" i="1"/>
  <c r="K29" i="1" s="1"/>
  <c r="L29" i="1" s="1"/>
  <c r="I28" i="1"/>
  <c r="K28" i="1" s="1"/>
  <c r="L28" i="1" s="1"/>
  <c r="I26" i="1"/>
  <c r="I25" i="1"/>
  <c r="K25" i="1" s="1"/>
  <c r="L25" i="1" s="1"/>
  <c r="I24" i="1"/>
  <c r="K24" i="1" s="1"/>
  <c r="L24" i="1" s="1"/>
  <c r="I23" i="1"/>
  <c r="K23" i="1" s="1"/>
  <c r="I22" i="1"/>
  <c r="K22" i="1" s="1"/>
  <c r="J22" i="1" s="1"/>
  <c r="I21" i="1"/>
  <c r="K21" i="1" s="1"/>
  <c r="L21" i="1" s="1"/>
  <c r="I27" i="1"/>
  <c r="K27" i="1" s="1"/>
  <c r="J27" i="1" s="1"/>
  <c r="I20" i="1"/>
  <c r="K20" i="1" s="1"/>
  <c r="J20" i="1" s="1"/>
  <c r="J26" i="1" l="1"/>
  <c r="K26" i="1"/>
  <c r="L26" i="1" s="1"/>
  <c r="L66" i="1"/>
  <c r="J58" i="1"/>
  <c r="L55" i="1"/>
  <c r="L71" i="1"/>
  <c r="J32" i="1"/>
  <c r="J36" i="1"/>
  <c r="J43" i="1"/>
  <c r="J59" i="1"/>
  <c r="J73" i="1"/>
  <c r="J69" i="1"/>
  <c r="J65" i="1"/>
  <c r="J29" i="1"/>
  <c r="L16" i="1"/>
  <c r="L20" i="1"/>
  <c r="L32" i="1"/>
  <c r="L36" i="1"/>
  <c r="L48" i="1"/>
  <c r="L52" i="1"/>
  <c r="J31" i="1"/>
  <c r="L10" i="1"/>
  <c r="J70" i="1"/>
  <c r="L31" i="1"/>
  <c r="L47" i="1"/>
  <c r="L67" i="1"/>
  <c r="J38" i="1"/>
  <c r="J54" i="1"/>
  <c r="J72" i="1"/>
  <c r="J68" i="1"/>
  <c r="L65" i="1"/>
  <c r="L69" i="1"/>
  <c r="L73" i="1"/>
  <c r="J19" i="1"/>
  <c r="J23" i="1"/>
  <c r="J35" i="1"/>
  <c r="J39" i="1"/>
  <c r="J51" i="1"/>
  <c r="J63" i="1"/>
  <c r="J12" i="1"/>
  <c r="J24" i="1"/>
  <c r="J28" i="1"/>
  <c r="J40" i="1"/>
  <c r="J44" i="1"/>
  <c r="J56" i="1"/>
  <c r="J60" i="1"/>
  <c r="J64" i="1"/>
  <c r="J9" i="1"/>
  <c r="J13" i="1"/>
  <c r="J17" i="1"/>
  <c r="J21" i="1"/>
  <c r="J25" i="1"/>
  <c r="J33" i="1"/>
  <c r="J37" i="1"/>
  <c r="J41" i="1"/>
  <c r="J45" i="1"/>
  <c r="J49" i="1"/>
  <c r="J53" i="1"/>
  <c r="J57" i="1"/>
  <c r="J61" i="1"/>
  <c r="J18" i="1"/>
  <c r="J34" i="1"/>
  <c r="J50" i="1"/>
  <c r="J62" i="1"/>
</calcChain>
</file>

<file path=xl/sharedStrings.xml><?xml version="1.0" encoding="utf-8"?>
<sst xmlns="http://schemas.openxmlformats.org/spreadsheetml/2006/main" count="21" uniqueCount="21">
  <si>
    <t>Dia (in)</t>
  </si>
  <si>
    <t>velocity (ft/s)</t>
  </si>
  <si>
    <t>Reynolds no</t>
  </si>
  <si>
    <t>Rel. rough.</t>
  </si>
  <si>
    <t>Item</t>
  </si>
  <si>
    <t>flow (gpm)</t>
  </si>
  <si>
    <t>SG</t>
  </si>
  <si>
    <t>length (ft)</t>
  </si>
  <si>
    <t>viscosity (cSt)</t>
  </si>
  <si>
    <t>friction power (hp)</t>
  </si>
  <si>
    <t>friction (ft)</t>
  </si>
  <si>
    <t>frict. fact. (ft/100 ft pipe)</t>
  </si>
  <si>
    <t>abs. rough. (ft)</t>
  </si>
  <si>
    <t>frict comp.</t>
  </si>
  <si>
    <t>Laminar/turb.</t>
  </si>
  <si>
    <t>Inside dia.</t>
  </si>
  <si>
    <t>frict. param. f</t>
  </si>
  <si>
    <t>Using the Moody diagram for the friction parameter f</t>
  </si>
  <si>
    <t>Water flow friction calculations - small vs. big pipes</t>
  </si>
  <si>
    <t>Using the Darcy-Weisbach formula for the friction factor</t>
  </si>
  <si>
    <t>J. Chaurette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</si>
</sst>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9]mmmm\ d\,\ yyyy;@"/>
    <numFmt numFmtId="166" formatCode="0.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Pipe flow friction, small vs. big pipes</a:t>
            </a:r>
          </a:p>
        </c:rich>
      </c:tx>
      <c:layout>
        <c:manualLayout>
          <c:xMode val="edge"/>
          <c:yMode val="edge"/>
          <c:x val="0.22625245579567779"/>
          <c:y val="2.2010271460014674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Sheet1!$B$8:$B$9</c:f>
              <c:strCache>
                <c:ptCount val="1"/>
                <c:pt idx="0">
                  <c:v>Dia (in) 0.5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(Sheet1!$I$9,Sheet1!$I$20,Sheet1!$I$31,Sheet1!$I$42,Sheet1!$I$53,Sheet1!$I$64)</c:f>
              <c:numCache>
                <c:formatCode>0.00</c:formatCode>
                <c:ptCount val="6"/>
                <c:pt idx="0">
                  <c:v>74.006838669567927</c:v>
                </c:pt>
                <c:pt idx="1">
                  <c:v>92.154180913894919</c:v>
                </c:pt>
                <c:pt idx="2">
                  <c:v>112.27852036058438</c:v>
                </c:pt>
                <c:pt idx="3">
                  <c:v>140.82188374261733</c:v>
                </c:pt>
                <c:pt idx="4">
                  <c:v>161.14392290954305</c:v>
                </c:pt>
                <c:pt idx="5">
                  <c:v>176.51227852036058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(Sheet1!$I$10,Sheet1!$I$21,Sheet1!$I$32,Sheet1!$I$43,Sheet1!$I$54,Sheet1!$I$65)</c:f>
              <c:numCache>
                <c:formatCode>0.00</c:formatCode>
                <c:ptCount val="6"/>
                <c:pt idx="0">
                  <c:v>44.085794218215725</c:v>
                </c:pt>
                <c:pt idx="1">
                  <c:v>55.997513211066206</c:v>
                </c:pt>
                <c:pt idx="2">
                  <c:v>68.386695679204223</c:v>
                </c:pt>
                <c:pt idx="3">
                  <c:v>85.756916381722121</c:v>
                </c:pt>
                <c:pt idx="4">
                  <c:v>96.68635374572581</c:v>
                </c:pt>
                <c:pt idx="5">
                  <c:v>107.58843643145788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Sheet1!$B$11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(Sheet1!$I$11,Sheet1!$I$22,Sheet1!$I$33,Sheet1!$I$44,Sheet1!$I$55,Sheet1!$I$66)</c:f>
              <c:numCache>
                <c:formatCode>0.00</c:formatCode>
                <c:ptCount val="6"/>
                <c:pt idx="0">
                  <c:v>30.796394156046006</c:v>
                </c:pt>
                <c:pt idx="1">
                  <c:v>40.789555486478086</c:v>
                </c:pt>
                <c:pt idx="2">
                  <c:v>48.492384208890265</c:v>
                </c:pt>
                <c:pt idx="3">
                  <c:v>60.93254585017096</c:v>
                </c:pt>
                <c:pt idx="4">
                  <c:v>67.143301212309595</c:v>
                </c:pt>
                <c:pt idx="5">
                  <c:v>78.800124339446683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Sheet1!$B$12</c:f>
              <c:strCache>
                <c:ptCount val="1"/>
                <c:pt idx="0">
                  <c:v>1.5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(Sheet1!$I$12,Sheet1!$I$23,Sheet1!$I$34,Sheet1!$I$45,Sheet1!$I$56,Sheet1!$I$67)</c:f>
              <c:numCache>
                <c:formatCode>0.00</c:formatCode>
                <c:ptCount val="6"/>
                <c:pt idx="0">
                  <c:v>18.302766552688837</c:v>
                </c:pt>
                <c:pt idx="1">
                  <c:v>24.67516319552378</c:v>
                </c:pt>
                <c:pt idx="2">
                  <c:v>29.219769972023624</c:v>
                </c:pt>
                <c:pt idx="3">
                  <c:v>36.860428971091075</c:v>
                </c:pt>
                <c:pt idx="4">
                  <c:v>41.18122474354989</c:v>
                </c:pt>
                <c:pt idx="5">
                  <c:v>45.809138949331675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(Sheet1!$I$13,Sheet1!$I$24,Sheet1!$I$35,Sheet1!$I$46,Sheet1!$I$57,Sheet1!$I$68)</c:f>
              <c:numCache>
                <c:formatCode>0.00</c:formatCode>
                <c:ptCount val="6"/>
                <c:pt idx="0">
                  <c:v>12.8318308983525</c:v>
                </c:pt>
                <c:pt idx="1">
                  <c:v>16.995648119365868</c:v>
                </c:pt>
                <c:pt idx="2">
                  <c:v>19.583462853590305</c:v>
                </c:pt>
                <c:pt idx="3">
                  <c:v>24.485856387939069</c:v>
                </c:pt>
                <c:pt idx="4">
                  <c:v>29.543052533416223</c:v>
                </c:pt>
                <c:pt idx="5">
                  <c:v>33.096052222567607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(Sheet1!$I$14,Sheet1!$I$25,Sheet1!$I$36,Sheet1!$I$47,Sheet1!$I$58,Sheet1!$I$69)</c:f>
              <c:numCache>
                <c:formatCode>0.00</c:formatCode>
                <c:ptCount val="6"/>
                <c:pt idx="0">
                  <c:v>7.5200497357786746</c:v>
                </c:pt>
                <c:pt idx="1">
                  <c:v>9.8197078023002788</c:v>
                </c:pt>
                <c:pt idx="2">
                  <c:v>12.123096052222566</c:v>
                </c:pt>
                <c:pt idx="3">
                  <c:v>14.292819396953684</c:v>
                </c:pt>
                <c:pt idx="4">
                  <c:v>17.009636307118434</c:v>
                </c:pt>
                <c:pt idx="5">
                  <c:v>19.857631333540567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(Sheet1!$I$15,Sheet1!$I$26,Sheet1!$I$37,Sheet1!$I$48,Sheet1!$I$59,Sheet1!$I$70)</c:f>
              <c:numCache>
                <c:formatCode>0.00</c:formatCode>
                <c:ptCount val="6"/>
                <c:pt idx="0">
                  <c:v>5.5206714330121223</c:v>
                </c:pt>
                <c:pt idx="1">
                  <c:v>6.7982592477463468</c:v>
                </c:pt>
                <c:pt idx="2">
                  <c:v>8.5327945290643452</c:v>
                </c:pt>
                <c:pt idx="3">
                  <c:v>10.268262356232514</c:v>
                </c:pt>
                <c:pt idx="4">
                  <c:v>11.750077712154182</c:v>
                </c:pt>
                <c:pt idx="5">
                  <c:v>13.711221635063723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Sheet1!$B$16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(Sheet1!$I$16,Sheet1!$I$27,Sheet1!$I$38,Sheet1!$I$49,Sheet1!$I$60,Sheet1!$I$71)</c:f>
              <c:numCache>
                <c:formatCode>0.00</c:formatCode>
                <c:ptCount val="6"/>
                <c:pt idx="0">
                  <c:v>3.3223500155424306</c:v>
                </c:pt>
                <c:pt idx="1">
                  <c:v>4.1544917625116566</c:v>
                </c:pt>
                <c:pt idx="2">
                  <c:v>5.1290021759403164</c:v>
                </c:pt>
                <c:pt idx="3">
                  <c:v>6.31893068075847</c:v>
                </c:pt>
                <c:pt idx="4">
                  <c:v>7.2514765309294358</c:v>
                </c:pt>
                <c:pt idx="5">
                  <c:v>8.4053465962076466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Sheet1!$B$17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(Sheet1!$I$17,Sheet1!$I$28,Sheet1!$I$39,Sheet1!$I$50,Sheet1!$I$61,Sheet1!$I$72)</c:f>
              <c:numCache>
                <c:formatCode>0.00</c:formatCode>
                <c:ptCount val="6"/>
                <c:pt idx="0">
                  <c:v>2.3127137084239977</c:v>
                </c:pt>
                <c:pt idx="1">
                  <c:v>2.9647963941560458</c:v>
                </c:pt>
                <c:pt idx="2">
                  <c:v>3.5903015231582218</c:v>
                </c:pt>
                <c:pt idx="3">
                  <c:v>4.4006838669567916</c:v>
                </c:pt>
                <c:pt idx="4">
                  <c:v>5.0693192415293753</c:v>
                </c:pt>
                <c:pt idx="5">
                  <c:v>6.2646098849860126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Sheet1!$B$18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(Sheet1!$I$18,Sheet1!$I$29,Sheet1!$I$40,Sheet1!$I$51,Sheet1!$I$62,Sheet1!$I$73)</c:f>
              <c:numCache>
                <c:formatCode>0.00</c:formatCode>
                <c:ptCount val="6"/>
                <c:pt idx="0">
                  <c:v>1.7785514454460676</c:v>
                </c:pt>
                <c:pt idx="1">
                  <c:v>2.3416226297792977</c:v>
                </c:pt>
                <c:pt idx="2">
                  <c:v>2.7976375505129001</c:v>
                </c:pt>
                <c:pt idx="3">
                  <c:v>3.3738576313335407</c:v>
                </c:pt>
                <c:pt idx="4">
                  <c:v>3.9614547715262658</c:v>
                </c:pt>
                <c:pt idx="5">
                  <c:v>4.5704072116879084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Sheet1!$B$19</c:f>
              <c:strCache>
                <c:ptCount val="1"/>
                <c:pt idx="0">
                  <c:v>12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(Sheet1!$I$19,Sheet1!$I$30,Sheet1!$I$41,Sheet1!$I$52,Sheet1!$I$63,Sheet1!$I$74)</c:f>
              <c:numCache>
                <c:formatCode>0.00</c:formatCode>
                <c:ptCount val="6"/>
                <c:pt idx="0">
                  <c:v>1.4423375815977619</c:v>
                </c:pt>
                <c:pt idx="1">
                  <c:v>1.7876903947777436</c:v>
                </c:pt>
                <c:pt idx="2">
                  <c:v>2.2536524712465034</c:v>
                </c:pt>
                <c:pt idx="3">
                  <c:v>2.7833385141436122</c:v>
                </c:pt>
                <c:pt idx="4">
                  <c:v>3.1333540565744484</c:v>
                </c:pt>
                <c:pt idx="5">
                  <c:v>3.6248057196145473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55904"/>
        <c:axId val="117757824"/>
      </c:lineChart>
      <c:catAx>
        <c:axId val="11775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(ft/s)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757824"/>
        <c:crosses val="autoZero"/>
        <c:auto val="1"/>
        <c:lblAlgn val="ctr"/>
        <c:lblOffset val="100"/>
        <c:noMultiLvlLbl val="0"/>
      </c:catAx>
      <c:valAx>
        <c:axId val="117757824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Friction factor (ft/100 ft of pipe)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cross"/>
        <c:tickLblPos val="nextTo"/>
        <c:crossAx val="117755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Friction power, small vs. big pipes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Sheet1!$B$8:$B$9</c:f>
              <c:strCache>
                <c:ptCount val="1"/>
                <c:pt idx="0">
                  <c:v>Dia (in) 0.5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(Sheet1!$L$9,Sheet1!$L$20,Sheet1!$L$31,Sheet1!$L$42,Sheet1!$L$53,Sheet1!$L$64)</c:f>
              <c:numCache>
                <c:formatCode>0.0</c:formatCode>
                <c:ptCount val="6"/>
                <c:pt idx="0">
                  <c:v>9.1498632184226505E-2</c:v>
                </c:pt>
                <c:pt idx="1">
                  <c:v>0.12817706258191683</c:v>
                </c:pt>
                <c:pt idx="2">
                  <c:v>0.17351996148848398</c:v>
                </c:pt>
                <c:pt idx="3">
                  <c:v>0.23939528720015188</c:v>
                </c:pt>
                <c:pt idx="4">
                  <c:v>0.29884633898880431</c:v>
                </c:pt>
                <c:pt idx="5">
                  <c:v>0.35462637710716216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Sheet1!$B$10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(Sheet1!$L$10,Sheet1!$L$21,Sheet1!$L$32,Sheet1!$L$43,Sheet1!$L$54,Sheet1!$L$65)</c:f>
              <c:numCache>
                <c:formatCode>0.0</c:formatCode>
                <c:ptCount val="6"/>
                <c:pt idx="0">
                  <c:v>0.12263768281466486</c:v>
                </c:pt>
                <c:pt idx="1">
                  <c:v>0.17524536097265353</c:v>
                </c:pt>
                <c:pt idx="2">
                  <c:v>0.23779728941528117</c:v>
                </c:pt>
                <c:pt idx="3">
                  <c:v>0.3280175810194389</c:v>
                </c:pt>
                <c:pt idx="4">
                  <c:v>0.40344255763488573</c:v>
                </c:pt>
                <c:pt idx="5">
                  <c:v>0.48634474574696529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Sheet1!$B$11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(Sheet1!$L$11,Sheet1!$L$22,Sheet1!$L$33,Sheet1!$L$44,Sheet1!$L$55,Sheet1!$L$66)</c:f>
              <c:numCache>
                <c:formatCode>0.0</c:formatCode>
                <c:ptCount val="6"/>
                <c:pt idx="0">
                  <c:v>0.15230094905503508</c:v>
                </c:pt>
                <c:pt idx="1">
                  <c:v>0.22693643866962329</c:v>
                </c:pt>
                <c:pt idx="2">
                  <c:v>0.29976870423259688</c:v>
                </c:pt>
                <c:pt idx="3">
                  <c:v>0.41433799707718594</c:v>
                </c:pt>
                <c:pt idx="4">
                  <c:v>0.4980772316480071</c:v>
                </c:pt>
                <c:pt idx="5">
                  <c:v>0.63326138769136098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Sheet1!$B$12</c:f>
              <c:strCache>
                <c:ptCount val="1"/>
                <c:pt idx="0">
                  <c:v>1.5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(Sheet1!$L$12,Sheet1!$L$23,Sheet1!$L$34,Sheet1!$L$45,Sheet1!$L$56,Sheet1!$L$67)</c:f>
              <c:numCache>
                <c:formatCode>0.0</c:formatCode>
                <c:ptCount val="6"/>
                <c:pt idx="0">
                  <c:v>0.20365824582940734</c:v>
                </c:pt>
                <c:pt idx="1">
                  <c:v>0.30888570818920946</c:v>
                </c:pt>
                <c:pt idx="2">
                  <c:v>0.40641718554611694</c:v>
                </c:pt>
                <c:pt idx="3">
                  <c:v>0.5639600515772808</c:v>
                </c:pt>
                <c:pt idx="4">
                  <c:v>0.68734657967424984</c:v>
                </c:pt>
                <c:pt idx="5">
                  <c:v>0.82830589510030017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Sheet1!$B$13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(Sheet1!$L$13,Sheet1!$L$24,Sheet1!$L$35,Sheet1!$L$46,Sheet1!$L$57,Sheet1!$L$68)</c:f>
              <c:numCache>
                <c:formatCode>0.0</c:formatCode>
                <c:ptCount val="6"/>
                <c:pt idx="0">
                  <c:v>0.25383491509172507</c:v>
                </c:pt>
                <c:pt idx="1">
                  <c:v>0.37822739778270537</c:v>
                </c:pt>
                <c:pt idx="2">
                  <c:v>0.48424175299111816</c:v>
                </c:pt>
                <c:pt idx="3">
                  <c:v>0.66600996567221737</c:v>
                </c:pt>
                <c:pt idx="4">
                  <c:v>0.87661592770049257</c:v>
                </c:pt>
                <c:pt idx="5">
                  <c:v>1.0638791313214864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Sheet1!$B$14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(Sheet1!$L$14,Sheet1!$L$25,Sheet1!$L$36,Sheet1!$L$47,Sheet1!$L$58,Sheet1!$L$69)</c:f>
              <c:numCache>
                <c:formatCode>0.0</c:formatCode>
                <c:ptCount val="6"/>
                <c:pt idx="0">
                  <c:v>0.33470789966746073</c:v>
                </c:pt>
                <c:pt idx="1">
                  <c:v>0.49169561711751703</c:v>
                </c:pt>
                <c:pt idx="2">
                  <c:v>0.674479584523343</c:v>
                </c:pt>
                <c:pt idx="3">
                  <c:v>0.87471354938517032</c:v>
                </c:pt>
                <c:pt idx="4">
                  <c:v>1.1356160881574564</c:v>
                </c:pt>
                <c:pt idx="5">
                  <c:v>1.4362368272840069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Sheet1!$B$15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(Sheet1!$L$15,Sheet1!$L$26,Sheet1!$L$37,Sheet1!$L$48,Sheet1!$L$59,Sheet1!$L$70)</c:f>
              <c:numCache>
                <c:formatCode>0.0</c:formatCode>
                <c:ptCount val="6"/>
                <c:pt idx="0">
                  <c:v>0.43683217946017805</c:v>
                </c:pt>
                <c:pt idx="1">
                  <c:v>0.60516383645232863</c:v>
                </c:pt>
                <c:pt idx="2">
                  <c:v>0.84396419807023437</c:v>
                </c:pt>
                <c:pt idx="3">
                  <c:v>1.1171780069340422</c:v>
                </c:pt>
                <c:pt idx="4">
                  <c:v>1.3946162486144202</c:v>
                </c:pt>
                <c:pt idx="5">
                  <c:v>1.7629997033327487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Sheet1!$B$16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(Sheet1!$L$16,Sheet1!$L$27,Sheet1!$L$38,Sheet1!$L$49,Sheet1!$L$60,Sheet1!$L$71)</c:f>
              <c:numCache>
                <c:formatCode>0.0</c:formatCode>
                <c:ptCount val="6"/>
                <c:pt idx="0">
                  <c:v>0.59149438353932215</c:v>
                </c:pt>
                <c:pt idx="1">
                  <c:v>0.83210027512195195</c:v>
                </c:pt>
                <c:pt idx="2">
                  <c:v>1.14142698919335</c:v>
                </c:pt>
                <c:pt idx="3">
                  <c:v>1.5468618557548273</c:v>
                </c:pt>
                <c:pt idx="4">
                  <c:v>1.9365242766474513</c:v>
                </c:pt>
                <c:pt idx="5">
                  <c:v>2.4317237287348261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Sheet1!$B$17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(Sheet1!$L$17,Sheet1!$L$28,Sheet1!$L$39,Sheet1!$L$50,Sheet1!$L$61,Sheet1!$L$72)</c:f>
              <c:numCache>
                <c:formatCode>0.0</c:formatCode>
                <c:ptCount val="6"/>
                <c:pt idx="0">
                  <c:v>0.73198905747381204</c:v>
                </c:pt>
                <c:pt idx="1">
                  <c:v>1.0556746924779512</c:v>
                </c:pt>
                <c:pt idx="2">
                  <c:v>1.4204424754406131</c:v>
                </c:pt>
                <c:pt idx="3">
                  <c:v>1.915162297601215</c:v>
                </c:pt>
                <c:pt idx="4">
                  <c:v>2.4067091833231706</c:v>
                </c:pt>
                <c:pt idx="5">
                  <c:v>3.2220339405736449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Sheet1!$B$18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(Sheet1!$L$18,Sheet1!$L$29,Sheet1!$L$40,Sheet1!$L$51,Sheet1!$L$62,Sheet1!$L$73)</c:f>
              <c:numCache>
                <c:formatCode>0.0</c:formatCode>
                <c:ptCount val="6"/>
                <c:pt idx="0">
                  <c:v>0.87956749648062893</c:v>
                </c:pt>
                <c:pt idx="1">
                  <c:v>1.3027832590293189</c:v>
                </c:pt>
                <c:pt idx="2">
                  <c:v>1.7294348321111359</c:v>
                </c:pt>
                <c:pt idx="3">
                  <c:v>2.2942048356681228</c:v>
                </c:pt>
                <c:pt idx="4">
                  <c:v>2.9386556667232422</c:v>
                </c:pt>
                <c:pt idx="5">
                  <c:v>3.6729160486098942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Sheet1!$B$19</c:f>
              <c:strCache>
                <c:ptCount val="1"/>
                <c:pt idx="0">
                  <c:v>12</c:v>
                </c:pt>
              </c:strCache>
            </c:strRef>
          </c:tx>
          <c:cat>
            <c:numRef>
              <c:f>(Sheet1!$D$18,Sheet1!$D$29,Sheet1!$D$40,Sheet1!$D$51,Sheet1!$D$62,Sheet1!$D$73)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cat>
          <c:val>
            <c:numRef>
              <c:f>(Sheet1!$I$19,Sheet1!$I$30,Sheet1!$I$41,Sheet1!$I$52,Sheet1!$I$63,Sheet1!$I$74)</c:f>
              <c:numCache>
                <c:formatCode>0.00</c:formatCode>
                <c:ptCount val="6"/>
                <c:pt idx="0">
                  <c:v>1.4423375815977619</c:v>
                </c:pt>
                <c:pt idx="1">
                  <c:v>1.7876903947777436</c:v>
                </c:pt>
                <c:pt idx="2">
                  <c:v>2.2536524712465034</c:v>
                </c:pt>
                <c:pt idx="3">
                  <c:v>2.7833385141436122</c:v>
                </c:pt>
                <c:pt idx="4">
                  <c:v>3.1333540565744484</c:v>
                </c:pt>
                <c:pt idx="5">
                  <c:v>3.6248057196145473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96768"/>
        <c:axId val="151257472"/>
      </c:lineChart>
      <c:catAx>
        <c:axId val="1176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(ft/s)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257472"/>
        <c:crossesAt val="1.0000000000000002E-2"/>
        <c:auto val="1"/>
        <c:lblAlgn val="ctr"/>
        <c:lblOffset val="100"/>
        <c:noMultiLvlLbl val="0"/>
      </c:catAx>
      <c:valAx>
        <c:axId val="15125747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(hp)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cross"/>
        <c:tickLblPos val="nextTo"/>
        <c:crossAx val="117696768"/>
        <c:crossesAt val="1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388620</xdr:colOff>
      <xdr:row>9</xdr:row>
      <xdr:rowOff>72390</xdr:rowOff>
    </xdr:from>
    <xdr:to>
      <xdr:col>21</xdr:col>
      <xdr:colOff>73660</xdr:colOff>
      <xdr:row>37</xdr:row>
      <xdr:rowOff>144780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426720</xdr:colOff>
      <xdr:row>39</xdr:row>
      <xdr:rowOff>101600</xdr:rowOff>
    </xdr:from>
    <xdr:to>
      <xdr:col>21</xdr:col>
      <xdr:colOff>111760</xdr:colOff>
      <xdr:row>67</xdr:row>
      <xdr:rowOff>173990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345440</xdr:colOff>
      <xdr:row>3</xdr:row>
      <xdr:rowOff>172720</xdr:rowOff>
    </xdr:from>
    <xdr:to>
      <xdr:col>11</xdr:col>
      <xdr:colOff>325120</xdr:colOff>
      <xdr:row>6</xdr:row>
      <xdr:rowOff>81280</xdr:rowOff>
    </xdr:to>
    <xdr:sp macro="" textlink="">
      <xdr:nvSpPr>
        <xdr:cNvPr id="8" name="TextBox 7"/>
        <xdr:cNvSpPr txBox="1"/>
      </xdr:nvSpPr>
      <xdr:spPr>
        <a:xfrm>
          <a:off x="8056880" y="772160"/>
          <a:ext cx="175768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frict. factor compared to</a:t>
          </a:r>
        </a:p>
        <a:p>
          <a:r>
            <a:rPr lang="en-US" sz="1100"/>
            <a:t>12 " dia. pipe</a:t>
          </a:r>
        </a:p>
      </xdr:txBody>
    </xdr:sp>
    <xdr:clientData/>
  </xdr:twoCellAnchor>
  <xdr:twoCellAnchor>
    <xdr:from>
      <xdr:col>14</xdr:col>
      <xdr:colOff>487680</xdr:colOff>
      <xdr:row>11</xdr:row>
      <xdr:rowOff>152400</xdr:rowOff>
    </xdr:from>
    <xdr:to>
      <xdr:col>19</xdr:col>
      <xdr:colOff>467360</xdr:colOff>
      <xdr:row>14</xdr:row>
      <xdr:rowOff>91440</xdr:rowOff>
    </xdr:to>
    <xdr:sp macro="" textlink="">
      <xdr:nvSpPr>
        <xdr:cNvPr id="9" name="TextBox 8"/>
        <xdr:cNvSpPr txBox="1"/>
      </xdr:nvSpPr>
      <xdr:spPr>
        <a:xfrm>
          <a:off x="12832080" y="2214880"/>
          <a:ext cx="3027680" cy="487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Absolute roughness 0.00015 ft, viscosity 1 cSt, water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0.19646</cdr:x>
      <cdr:y>0.08608</cdr:y>
    </cdr:from>
    <cdr:to>
      <cdr:x>0.79961</cdr:x>
      <cdr:y>0.13695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6000" y="447040"/>
          <a:ext cx="3119120" cy="264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100 ft long pipe, SG 1, water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="75" zoomScaleNormal="75" workbookViewId="0">
      <selection activeCell="I1" sqref="I1"/>
    </sheetView>
  </sheetViews>
  <sheetFormatPr defaultRowHeight="15" x14ac:dyDescent="0.25"/>
  <cols>
    <col min="1" max="2" width="8.85546875" style="1"/>
    <col min="3" max="3" width="12.28515625" style="1" customWidth="1"/>
    <col min="4" max="4" width="13.85546875" style="1" customWidth="1"/>
    <col min="5" max="5" width="13.85546875" style="5" customWidth="1"/>
    <col min="6" max="7" width="14" style="1" customWidth="1"/>
    <col min="8" max="8" width="15.85546875" style="1" customWidth="1"/>
    <col min="9" max="9" width="24.5703125" style="1" customWidth="1"/>
    <col min="10" max="10" width="14" style="1" customWidth="1"/>
    <col min="11" max="11" width="12.7109375" style="5" customWidth="1"/>
    <col min="12" max="12" width="12.42578125" style="1" customWidth="1"/>
  </cols>
  <sheetData>
    <row r="1" spans="1:13" ht="18.75" x14ac:dyDescent="0.3">
      <c r="A1" s="13" t="s">
        <v>18</v>
      </c>
      <c r="H1" s="9">
        <f ca="1">NOW()</f>
        <v>42509.831050810186</v>
      </c>
      <c r="I1" s="3" t="s">
        <v>20</v>
      </c>
    </row>
    <row r="2" spans="1:13" x14ac:dyDescent="0.25">
      <c r="I2" s="10" t="s">
        <v>8</v>
      </c>
      <c r="J2" s="11">
        <v>1</v>
      </c>
      <c r="K2" s="12" t="s">
        <v>12</v>
      </c>
      <c r="L2" s="14">
        <v>1.4999999999999999E-4</v>
      </c>
    </row>
    <row r="3" spans="1:13" x14ac:dyDescent="0.25">
      <c r="A3" s="3" t="s">
        <v>19</v>
      </c>
      <c r="I3" s="12" t="s">
        <v>6</v>
      </c>
      <c r="J3" s="12">
        <v>1</v>
      </c>
      <c r="K3" s="10" t="s">
        <v>7</v>
      </c>
      <c r="L3" s="12">
        <v>100</v>
      </c>
    </row>
    <row r="4" spans="1:13" ht="14.45" x14ac:dyDescent="0.3">
      <c r="A4" s="3" t="s">
        <v>17</v>
      </c>
      <c r="E4" s="10"/>
      <c r="F4" s="11"/>
      <c r="G4" s="11"/>
      <c r="J4" s="12"/>
      <c r="K4" s="10"/>
      <c r="L4" s="12"/>
    </row>
    <row r="5" spans="1:13" ht="14.45" x14ac:dyDescent="0.3">
      <c r="A5" s="3"/>
      <c r="E5" s="10"/>
      <c r="F5" s="11"/>
      <c r="G5" s="11"/>
      <c r="H5" s="12"/>
      <c r="I5" s="12"/>
      <c r="J5" s="12"/>
      <c r="K5" s="10"/>
      <c r="L5" s="12"/>
    </row>
    <row r="6" spans="1:13" ht="14.45" x14ac:dyDescent="0.3">
      <c r="A6" s="3"/>
      <c r="E6" s="10"/>
      <c r="F6" s="11"/>
      <c r="G6" s="11"/>
      <c r="H6" s="12"/>
      <c r="I6" s="12"/>
      <c r="J6" s="12"/>
      <c r="K6" s="10"/>
      <c r="L6" s="12"/>
    </row>
    <row r="7" spans="1:13" ht="14.45" x14ac:dyDescent="0.3">
      <c r="B7" s="1" t="s">
        <v>15</v>
      </c>
      <c r="E7" s="10"/>
      <c r="F7" s="12"/>
      <c r="G7" s="12"/>
      <c r="J7" s="12"/>
      <c r="K7" s="10"/>
      <c r="L7" s="12"/>
    </row>
    <row r="8" spans="1:13" ht="14.45" x14ac:dyDescent="0.3">
      <c r="A8" s="6" t="s">
        <v>4</v>
      </c>
      <c r="B8" s="6" t="s">
        <v>0</v>
      </c>
      <c r="C8" s="6" t="s">
        <v>3</v>
      </c>
      <c r="D8" s="6" t="s">
        <v>1</v>
      </c>
      <c r="E8" s="7" t="s">
        <v>5</v>
      </c>
      <c r="F8" s="6" t="s">
        <v>2</v>
      </c>
      <c r="G8" s="6" t="s">
        <v>14</v>
      </c>
      <c r="H8" s="6" t="s">
        <v>16</v>
      </c>
      <c r="I8" s="8" t="s">
        <v>11</v>
      </c>
      <c r="J8" s="5" t="s">
        <v>13</v>
      </c>
      <c r="K8" s="8" t="s">
        <v>10</v>
      </c>
      <c r="L8" s="17" t="s">
        <v>9</v>
      </c>
      <c r="M8" s="17"/>
    </row>
    <row r="9" spans="1:13" ht="14.45" x14ac:dyDescent="0.3">
      <c r="A9" s="1">
        <v>1</v>
      </c>
      <c r="B9" s="1">
        <v>0.5</v>
      </c>
      <c r="C9" s="1">
        <f t="shared" ref="C9:C40" si="0">$L$2*12/B9</f>
        <v>3.5999999999999999E-3</v>
      </c>
      <c r="D9" s="1">
        <v>8</v>
      </c>
      <c r="E9" s="5">
        <f t="shared" ref="E9:E40" si="1">D9*B9^2/0.4085</f>
        <v>4.8959608323133414</v>
      </c>
      <c r="F9" s="2">
        <f>7745.8*D9*B9/$J$2</f>
        <v>30983.200000000001</v>
      </c>
      <c r="G9" s="16" t="str">
        <f>IF(F9&gt;4000, "Turbulent", "Lamminar")</f>
        <v>Turbulent</v>
      </c>
      <c r="H9" s="1">
        <v>3.1E-2</v>
      </c>
      <c r="I9" s="4">
        <f t="shared" ref="I9:I40" si="2">1200*H9*D9^2/B9/2/32.17</f>
        <v>74.006838669567927</v>
      </c>
      <c r="J9" s="15">
        <f t="shared" ref="J9:J19" si="3">K9/$K$19</f>
        <v>51.310344827586206</v>
      </c>
      <c r="K9" s="4">
        <f t="shared" ref="K9:K40" si="4">I9*$L$3/100</f>
        <v>74.006838669567927</v>
      </c>
      <c r="L9" s="5">
        <f t="shared" ref="L9:L40" si="5">$J$3*E9*K9/3960</f>
        <v>9.1498632184226505E-2</v>
      </c>
    </row>
    <row r="10" spans="1:13" ht="14.45" x14ac:dyDescent="0.3">
      <c r="A10" s="1">
        <v>2</v>
      </c>
      <c r="B10" s="1">
        <v>0.75</v>
      </c>
      <c r="C10" s="1">
        <f t="shared" si="0"/>
        <v>2.3999999999999998E-3</v>
      </c>
      <c r="D10" s="1">
        <v>8</v>
      </c>
      <c r="E10" s="5">
        <f t="shared" si="1"/>
        <v>11.015911872705018</v>
      </c>
      <c r="F10" s="2">
        <f t="shared" ref="F10:F73" si="6">7745.8*D10*B10/$J$2</f>
        <v>46474.8</v>
      </c>
      <c r="G10" s="16" t="str">
        <f t="shared" ref="G10:G73" si="7">IF(F10&gt;4000, "Turbulent", "Lamminar")</f>
        <v>Turbulent</v>
      </c>
      <c r="H10" s="1">
        <v>2.7699999999999999E-2</v>
      </c>
      <c r="I10" s="4">
        <f t="shared" si="2"/>
        <v>44.085794218215725</v>
      </c>
      <c r="J10" s="5">
        <f t="shared" si="3"/>
        <v>30.565517241379307</v>
      </c>
      <c r="K10" s="4">
        <f t="shared" si="4"/>
        <v>44.085794218215725</v>
      </c>
      <c r="L10" s="5">
        <f t="shared" si="5"/>
        <v>0.12263768281466486</v>
      </c>
    </row>
    <row r="11" spans="1:13" ht="14.45" x14ac:dyDescent="0.3">
      <c r="A11" s="1">
        <v>3</v>
      </c>
      <c r="B11" s="1">
        <v>1</v>
      </c>
      <c r="C11" s="1">
        <f t="shared" si="0"/>
        <v>1.8E-3</v>
      </c>
      <c r="D11" s="1">
        <v>8</v>
      </c>
      <c r="E11" s="5">
        <f t="shared" si="1"/>
        <v>19.583843329253366</v>
      </c>
      <c r="F11" s="2">
        <f t="shared" si="6"/>
        <v>61966.400000000001</v>
      </c>
      <c r="G11" s="16" t="str">
        <f t="shared" si="7"/>
        <v>Turbulent</v>
      </c>
      <c r="H11" s="1">
        <v>2.58E-2</v>
      </c>
      <c r="I11" s="4">
        <f t="shared" si="2"/>
        <v>30.796394156046006</v>
      </c>
      <c r="J11" s="5">
        <f t="shared" si="3"/>
        <v>21.351724137931036</v>
      </c>
      <c r="K11" s="4">
        <f t="shared" si="4"/>
        <v>30.796394156046009</v>
      </c>
      <c r="L11" s="5">
        <f t="shared" si="5"/>
        <v>0.15230094905503508</v>
      </c>
    </row>
    <row r="12" spans="1:13" ht="14.45" x14ac:dyDescent="0.3">
      <c r="A12" s="1">
        <v>4</v>
      </c>
      <c r="B12" s="1">
        <v>1.5</v>
      </c>
      <c r="C12" s="1">
        <f t="shared" si="0"/>
        <v>1.1999999999999999E-3</v>
      </c>
      <c r="D12" s="1">
        <v>8</v>
      </c>
      <c r="E12" s="5">
        <f t="shared" si="1"/>
        <v>44.063647490820074</v>
      </c>
      <c r="F12" s="2">
        <f t="shared" si="6"/>
        <v>92949.6</v>
      </c>
      <c r="G12" s="16" t="str">
        <f t="shared" si="7"/>
        <v>Turbulent</v>
      </c>
      <c r="H12" s="1">
        <v>2.3E-2</v>
      </c>
      <c r="I12" s="4">
        <f t="shared" si="2"/>
        <v>18.302766552688837</v>
      </c>
      <c r="J12" s="5">
        <f t="shared" si="3"/>
        <v>12.68965517241379</v>
      </c>
      <c r="K12" s="4">
        <f t="shared" si="4"/>
        <v>18.302766552688837</v>
      </c>
      <c r="L12" s="5">
        <f t="shared" si="5"/>
        <v>0.20365824582940734</v>
      </c>
    </row>
    <row r="13" spans="1:13" ht="14.45" x14ac:dyDescent="0.3">
      <c r="A13" s="1">
        <v>5</v>
      </c>
      <c r="B13" s="1">
        <v>2</v>
      </c>
      <c r="C13" s="1">
        <f t="shared" si="0"/>
        <v>8.9999999999999998E-4</v>
      </c>
      <c r="D13" s="1">
        <v>8</v>
      </c>
      <c r="E13" s="5">
        <f t="shared" si="1"/>
        <v>78.335373317013463</v>
      </c>
      <c r="F13" s="2">
        <f t="shared" si="6"/>
        <v>123932.8</v>
      </c>
      <c r="G13" s="16" t="str">
        <f t="shared" si="7"/>
        <v>Turbulent</v>
      </c>
      <c r="H13" s="1">
        <v>2.1499999999999998E-2</v>
      </c>
      <c r="I13" s="4">
        <f t="shared" si="2"/>
        <v>12.8318308983525</v>
      </c>
      <c r="J13" s="5">
        <f t="shared" si="3"/>
        <v>8.8965517241379288</v>
      </c>
      <c r="K13" s="4">
        <f t="shared" si="4"/>
        <v>12.8318308983525</v>
      </c>
      <c r="L13" s="5">
        <f t="shared" si="5"/>
        <v>0.25383491509172507</v>
      </c>
    </row>
    <row r="14" spans="1:13" ht="14.45" x14ac:dyDescent="0.3">
      <c r="A14" s="1">
        <v>6</v>
      </c>
      <c r="B14" s="1">
        <v>3</v>
      </c>
      <c r="C14" s="1">
        <f t="shared" si="0"/>
        <v>5.9999999999999995E-4</v>
      </c>
      <c r="D14" s="1">
        <v>8</v>
      </c>
      <c r="E14" s="5">
        <f t="shared" si="1"/>
        <v>176.2545899632803</v>
      </c>
      <c r="F14" s="2">
        <f t="shared" si="6"/>
        <v>185899.2</v>
      </c>
      <c r="G14" s="16" t="str">
        <f t="shared" si="7"/>
        <v>Turbulent</v>
      </c>
      <c r="H14" s="1">
        <v>1.89E-2</v>
      </c>
      <c r="I14" s="4">
        <f t="shared" si="2"/>
        <v>7.5200497357786746</v>
      </c>
      <c r="J14" s="5">
        <f t="shared" si="3"/>
        <v>5.2137931034482747</v>
      </c>
      <c r="K14" s="4">
        <f t="shared" si="4"/>
        <v>7.5200497357786737</v>
      </c>
      <c r="L14" s="5">
        <f t="shared" si="5"/>
        <v>0.33470789966746073</v>
      </c>
    </row>
    <row r="15" spans="1:13" ht="14.45" x14ac:dyDescent="0.3">
      <c r="A15" s="1">
        <v>7</v>
      </c>
      <c r="B15" s="1">
        <v>4</v>
      </c>
      <c r="C15" s="1">
        <f t="shared" si="0"/>
        <v>4.4999999999999999E-4</v>
      </c>
      <c r="D15" s="1">
        <v>8</v>
      </c>
      <c r="E15" s="5">
        <f t="shared" si="1"/>
        <v>313.34149326805385</v>
      </c>
      <c r="F15" s="2">
        <f t="shared" si="6"/>
        <v>247865.60000000001</v>
      </c>
      <c r="G15" s="16" t="str">
        <f t="shared" si="7"/>
        <v>Turbulent</v>
      </c>
      <c r="H15" s="1">
        <v>1.8499999999999999E-2</v>
      </c>
      <c r="I15" s="4">
        <f t="shared" si="2"/>
        <v>5.5206714330121223</v>
      </c>
      <c r="J15" s="5">
        <f t="shared" si="3"/>
        <v>3.8275862068965512</v>
      </c>
      <c r="K15" s="4">
        <f t="shared" si="4"/>
        <v>5.5206714330121223</v>
      </c>
      <c r="L15" s="5">
        <f t="shared" si="5"/>
        <v>0.43683217946017805</v>
      </c>
    </row>
    <row r="16" spans="1:13" ht="14.45" x14ac:dyDescent="0.3">
      <c r="A16" s="1">
        <v>8</v>
      </c>
      <c r="B16" s="1">
        <v>6</v>
      </c>
      <c r="C16" s="1">
        <f t="shared" si="0"/>
        <v>2.9999999999999997E-4</v>
      </c>
      <c r="D16" s="1">
        <v>8</v>
      </c>
      <c r="E16" s="5">
        <f t="shared" si="1"/>
        <v>705.01835985312118</v>
      </c>
      <c r="F16" s="2">
        <f t="shared" si="6"/>
        <v>371798.4</v>
      </c>
      <c r="G16" s="16" t="str">
        <f t="shared" si="7"/>
        <v>Turbulent</v>
      </c>
      <c r="H16" s="1">
        <v>1.67E-2</v>
      </c>
      <c r="I16" s="4">
        <f t="shared" si="2"/>
        <v>3.3223500155424306</v>
      </c>
      <c r="J16" s="5">
        <f t="shared" si="3"/>
        <v>2.3034482758620687</v>
      </c>
      <c r="K16" s="4">
        <f t="shared" si="4"/>
        <v>3.3223500155424306</v>
      </c>
      <c r="L16" s="5">
        <f t="shared" si="5"/>
        <v>0.59149438353932215</v>
      </c>
    </row>
    <row r="17" spans="1:12" ht="14.45" x14ac:dyDescent="0.3">
      <c r="A17" s="1">
        <v>9</v>
      </c>
      <c r="B17" s="1">
        <v>8</v>
      </c>
      <c r="C17" s="1">
        <f t="shared" si="0"/>
        <v>2.2499999999999999E-4</v>
      </c>
      <c r="D17" s="1">
        <v>8</v>
      </c>
      <c r="E17" s="5">
        <f t="shared" si="1"/>
        <v>1253.3659730722154</v>
      </c>
      <c r="F17" s="2">
        <f t="shared" si="6"/>
        <v>495731.20000000001</v>
      </c>
      <c r="G17" s="16" t="str">
        <f t="shared" si="7"/>
        <v>Turbulent</v>
      </c>
      <c r="H17" s="1">
        <v>1.55E-2</v>
      </c>
      <c r="I17" s="4">
        <f t="shared" si="2"/>
        <v>2.3127137084239977</v>
      </c>
      <c r="J17" s="5">
        <f t="shared" si="3"/>
        <v>1.603448275862069</v>
      </c>
      <c r="K17" s="4">
        <f t="shared" si="4"/>
        <v>2.3127137084239977</v>
      </c>
      <c r="L17" s="5">
        <f t="shared" si="5"/>
        <v>0.73198905747381204</v>
      </c>
    </row>
    <row r="18" spans="1:12" ht="14.45" x14ac:dyDescent="0.3">
      <c r="A18" s="1">
        <v>10</v>
      </c>
      <c r="B18" s="1">
        <v>10</v>
      </c>
      <c r="C18" s="1">
        <f t="shared" si="0"/>
        <v>1.7999999999999998E-4</v>
      </c>
      <c r="D18" s="1">
        <v>8</v>
      </c>
      <c r="E18" s="5">
        <f t="shared" si="1"/>
        <v>1958.3843329253368</v>
      </c>
      <c r="F18" s="2">
        <f t="shared" si="6"/>
        <v>619664</v>
      </c>
      <c r="G18" s="16" t="str">
        <f t="shared" si="7"/>
        <v>Turbulent</v>
      </c>
      <c r="H18" s="1">
        <v>1.49E-2</v>
      </c>
      <c r="I18" s="4">
        <f t="shared" si="2"/>
        <v>1.7785514454460676</v>
      </c>
      <c r="J18" s="5">
        <f t="shared" si="3"/>
        <v>1.2331034482758618</v>
      </c>
      <c r="K18" s="4">
        <f t="shared" si="4"/>
        <v>1.7785514454460676</v>
      </c>
      <c r="L18" s="5">
        <f t="shared" si="5"/>
        <v>0.87956749648062893</v>
      </c>
    </row>
    <row r="19" spans="1:12" ht="14.45" x14ac:dyDescent="0.3">
      <c r="A19" s="1">
        <v>11</v>
      </c>
      <c r="B19" s="1">
        <v>12</v>
      </c>
      <c r="C19" s="1">
        <f t="shared" si="0"/>
        <v>1.4999999999999999E-4</v>
      </c>
      <c r="D19" s="1">
        <v>8</v>
      </c>
      <c r="E19" s="5">
        <f t="shared" si="1"/>
        <v>2820.0734394124847</v>
      </c>
      <c r="F19" s="2">
        <f t="shared" si="6"/>
        <v>743596.8</v>
      </c>
      <c r="G19" s="16" t="str">
        <f t="shared" si="7"/>
        <v>Turbulent</v>
      </c>
      <c r="H19" s="1">
        <v>1.4500000000000001E-2</v>
      </c>
      <c r="I19" s="4">
        <f t="shared" si="2"/>
        <v>1.4423375815977619</v>
      </c>
      <c r="J19" s="5">
        <f t="shared" si="3"/>
        <v>1</v>
      </c>
      <c r="K19" s="4">
        <f t="shared" si="4"/>
        <v>1.4423375815977619</v>
      </c>
      <c r="L19" s="5">
        <f t="shared" si="5"/>
        <v>1.0271459354874459</v>
      </c>
    </row>
    <row r="20" spans="1:12" ht="14.45" x14ac:dyDescent="0.3">
      <c r="A20" s="1">
        <v>1</v>
      </c>
      <c r="B20" s="1">
        <v>0.5</v>
      </c>
      <c r="C20" s="1">
        <f t="shared" si="0"/>
        <v>3.5999999999999999E-3</v>
      </c>
      <c r="D20" s="1">
        <v>9</v>
      </c>
      <c r="E20" s="5">
        <f t="shared" si="1"/>
        <v>5.5079559363525092</v>
      </c>
      <c r="F20" s="2">
        <f t="shared" si="6"/>
        <v>34856.1</v>
      </c>
      <c r="G20" s="16" t="str">
        <f t="shared" si="7"/>
        <v>Turbulent</v>
      </c>
      <c r="H20" s="1">
        <v>3.0499999999999999E-2</v>
      </c>
      <c r="I20" s="4">
        <f t="shared" si="2"/>
        <v>92.154180913894919</v>
      </c>
      <c r="J20" s="15">
        <f t="shared" ref="J20:J30" si="8">K20/$K$30</f>
        <v>51.549295774647867</v>
      </c>
      <c r="K20" s="4">
        <f t="shared" si="4"/>
        <v>92.154180913894919</v>
      </c>
      <c r="L20" s="5">
        <f t="shared" si="5"/>
        <v>0.12817706258191683</v>
      </c>
    </row>
    <row r="21" spans="1:12" ht="14.45" x14ac:dyDescent="0.3">
      <c r="A21" s="1">
        <v>2</v>
      </c>
      <c r="B21" s="1">
        <v>0.75</v>
      </c>
      <c r="C21" s="1">
        <f t="shared" si="0"/>
        <v>2.3999999999999998E-3</v>
      </c>
      <c r="D21" s="1">
        <v>9</v>
      </c>
      <c r="E21" s="5">
        <f t="shared" si="1"/>
        <v>12.392900856793146</v>
      </c>
      <c r="F21" s="2">
        <f t="shared" si="6"/>
        <v>52284.149999999994</v>
      </c>
      <c r="G21" s="16" t="str">
        <f t="shared" si="7"/>
        <v>Turbulent</v>
      </c>
      <c r="H21" s="1">
        <v>2.7799999999999998E-2</v>
      </c>
      <c r="I21" s="4">
        <f t="shared" si="2"/>
        <v>55.997513211066206</v>
      </c>
      <c r="J21" s="5">
        <f t="shared" si="8"/>
        <v>31.323943661971821</v>
      </c>
      <c r="K21" s="4">
        <f t="shared" si="4"/>
        <v>55.997513211066206</v>
      </c>
      <c r="L21" s="5">
        <f t="shared" si="5"/>
        <v>0.17524536097265353</v>
      </c>
    </row>
    <row r="22" spans="1:12" ht="14.45" x14ac:dyDescent="0.3">
      <c r="A22" s="1">
        <v>3</v>
      </c>
      <c r="B22" s="1">
        <v>1</v>
      </c>
      <c r="C22" s="1">
        <f t="shared" si="0"/>
        <v>1.8E-3</v>
      </c>
      <c r="D22" s="1">
        <v>9</v>
      </c>
      <c r="E22" s="5">
        <f t="shared" si="1"/>
        <v>22.031823745410037</v>
      </c>
      <c r="F22" s="2">
        <f t="shared" si="6"/>
        <v>69712.2</v>
      </c>
      <c r="G22" s="16" t="str">
        <f t="shared" si="7"/>
        <v>Turbulent</v>
      </c>
      <c r="H22" s="1">
        <v>2.7E-2</v>
      </c>
      <c r="I22" s="4">
        <f t="shared" si="2"/>
        <v>40.789555486478086</v>
      </c>
      <c r="J22" s="5">
        <f t="shared" si="8"/>
        <v>22.8169014084507</v>
      </c>
      <c r="K22" s="4">
        <f t="shared" si="4"/>
        <v>40.789555486478086</v>
      </c>
      <c r="L22" s="5">
        <f t="shared" si="5"/>
        <v>0.22693643866962329</v>
      </c>
    </row>
    <row r="23" spans="1:12" ht="14.45" x14ac:dyDescent="0.3">
      <c r="A23" s="1">
        <v>4</v>
      </c>
      <c r="B23" s="1">
        <v>1.5</v>
      </c>
      <c r="C23" s="1">
        <f t="shared" si="0"/>
        <v>1.1999999999999999E-3</v>
      </c>
      <c r="D23" s="1">
        <v>9</v>
      </c>
      <c r="E23" s="5">
        <f t="shared" si="1"/>
        <v>49.571603427172583</v>
      </c>
      <c r="F23" s="2">
        <f t="shared" si="6"/>
        <v>104568.29999999999</v>
      </c>
      <c r="G23" s="16" t="str">
        <f t="shared" si="7"/>
        <v>Turbulent</v>
      </c>
      <c r="H23" s="1">
        <v>2.4500000000000001E-2</v>
      </c>
      <c r="I23" s="4">
        <f t="shared" si="2"/>
        <v>24.67516319552378</v>
      </c>
      <c r="J23" s="5">
        <f t="shared" si="8"/>
        <v>13.802816901408448</v>
      </c>
      <c r="K23" s="4">
        <f t="shared" si="4"/>
        <v>24.67516319552378</v>
      </c>
      <c r="L23" s="5">
        <f t="shared" si="5"/>
        <v>0.30888570818920946</v>
      </c>
    </row>
    <row r="24" spans="1:12" ht="14.45" x14ac:dyDescent="0.3">
      <c r="A24" s="1">
        <v>5</v>
      </c>
      <c r="B24" s="1">
        <v>2</v>
      </c>
      <c r="C24" s="1">
        <f t="shared" si="0"/>
        <v>8.9999999999999998E-4</v>
      </c>
      <c r="D24" s="1">
        <v>9</v>
      </c>
      <c r="E24" s="5">
        <f t="shared" si="1"/>
        <v>88.127294981640148</v>
      </c>
      <c r="F24" s="2">
        <f t="shared" si="6"/>
        <v>139424.4</v>
      </c>
      <c r="G24" s="16" t="str">
        <f t="shared" si="7"/>
        <v>Turbulent</v>
      </c>
      <c r="H24" s="1">
        <v>2.2499999999999999E-2</v>
      </c>
      <c r="I24" s="4">
        <f t="shared" si="2"/>
        <v>16.995648119365868</v>
      </c>
      <c r="J24" s="5">
        <f t="shared" si="8"/>
        <v>9.5070422535211243</v>
      </c>
      <c r="K24" s="4">
        <f t="shared" si="4"/>
        <v>16.995648119365868</v>
      </c>
      <c r="L24" s="5">
        <f t="shared" si="5"/>
        <v>0.37822739778270537</v>
      </c>
    </row>
    <row r="25" spans="1:12" ht="14.45" x14ac:dyDescent="0.3">
      <c r="A25" s="1">
        <v>6</v>
      </c>
      <c r="B25" s="1">
        <v>3</v>
      </c>
      <c r="C25" s="1">
        <f t="shared" si="0"/>
        <v>5.9999999999999995E-4</v>
      </c>
      <c r="D25" s="1">
        <v>9</v>
      </c>
      <c r="E25" s="5">
        <f t="shared" si="1"/>
        <v>198.28641370869033</v>
      </c>
      <c r="F25" s="2">
        <f t="shared" si="6"/>
        <v>209136.59999999998</v>
      </c>
      <c r="G25" s="16" t="str">
        <f t="shared" si="7"/>
        <v>Turbulent</v>
      </c>
      <c r="H25" s="1">
        <v>1.95E-2</v>
      </c>
      <c r="I25" s="4">
        <f t="shared" si="2"/>
        <v>9.8197078023002788</v>
      </c>
      <c r="J25" s="5">
        <f t="shared" si="8"/>
        <v>5.4929577464788713</v>
      </c>
      <c r="K25" s="4">
        <f t="shared" si="4"/>
        <v>9.8197078023002788</v>
      </c>
      <c r="L25" s="5">
        <f t="shared" si="5"/>
        <v>0.49169561711751703</v>
      </c>
    </row>
    <row r="26" spans="1:12" ht="14.45" x14ac:dyDescent="0.3">
      <c r="A26" s="1">
        <v>7</v>
      </c>
      <c r="B26" s="1">
        <v>4</v>
      </c>
      <c r="C26" s="1">
        <f t="shared" si="0"/>
        <v>4.4999999999999999E-4</v>
      </c>
      <c r="D26" s="1">
        <v>9</v>
      </c>
      <c r="E26" s="5">
        <f t="shared" si="1"/>
        <v>352.50917992656059</v>
      </c>
      <c r="F26" s="2">
        <f t="shared" si="6"/>
        <v>278848.8</v>
      </c>
      <c r="G26" s="16" t="str">
        <f t="shared" si="7"/>
        <v>Turbulent</v>
      </c>
      <c r="H26" s="1">
        <v>1.7999999999999999E-2</v>
      </c>
      <c r="I26" s="4">
        <f t="shared" si="2"/>
        <v>6.7982592477463468</v>
      </c>
      <c r="J26" s="5">
        <f t="shared" si="8"/>
        <v>3.8028169014084496</v>
      </c>
      <c r="K26" s="4">
        <f t="shared" si="4"/>
        <v>6.7982592477463468</v>
      </c>
      <c r="L26" s="5">
        <f t="shared" si="5"/>
        <v>0.60516383645232863</v>
      </c>
    </row>
    <row r="27" spans="1:12" ht="14.45" x14ac:dyDescent="0.3">
      <c r="A27" s="1">
        <v>8</v>
      </c>
      <c r="B27" s="1">
        <v>6</v>
      </c>
      <c r="C27" s="1">
        <f t="shared" si="0"/>
        <v>2.9999999999999997E-4</v>
      </c>
      <c r="D27" s="1">
        <v>9</v>
      </c>
      <c r="E27" s="5">
        <f t="shared" si="1"/>
        <v>793.14565483476133</v>
      </c>
      <c r="F27" s="2">
        <f t="shared" si="6"/>
        <v>418273.19999999995</v>
      </c>
      <c r="G27" s="16" t="str">
        <f t="shared" si="7"/>
        <v>Turbulent</v>
      </c>
      <c r="H27" s="1">
        <v>1.6500000000000001E-2</v>
      </c>
      <c r="I27" s="4">
        <f t="shared" si="2"/>
        <v>4.1544917625116566</v>
      </c>
      <c r="J27" s="5">
        <f t="shared" si="8"/>
        <v>2.3239436619718306</v>
      </c>
      <c r="K27" s="4">
        <f t="shared" si="4"/>
        <v>4.1544917625116566</v>
      </c>
      <c r="L27" s="5">
        <f t="shared" si="5"/>
        <v>0.83210027512195195</v>
      </c>
    </row>
    <row r="28" spans="1:12" ht="14.45" x14ac:dyDescent="0.3">
      <c r="A28" s="1">
        <v>9</v>
      </c>
      <c r="B28" s="1">
        <v>8</v>
      </c>
      <c r="C28" s="1">
        <f t="shared" si="0"/>
        <v>2.2499999999999999E-4</v>
      </c>
      <c r="D28" s="1">
        <v>9</v>
      </c>
      <c r="E28" s="5">
        <f t="shared" si="1"/>
        <v>1410.0367197062424</v>
      </c>
      <c r="F28" s="2">
        <f t="shared" si="6"/>
        <v>557697.6</v>
      </c>
      <c r="G28" s="16" t="str">
        <f t="shared" si="7"/>
        <v>Turbulent</v>
      </c>
      <c r="H28" s="1">
        <v>1.5699999999999999E-2</v>
      </c>
      <c r="I28" s="4">
        <f t="shared" si="2"/>
        <v>2.9647963941560458</v>
      </c>
      <c r="J28" s="5">
        <f t="shared" si="8"/>
        <v>1.6584507042253516</v>
      </c>
      <c r="K28" s="4">
        <f t="shared" si="4"/>
        <v>2.9647963941560458</v>
      </c>
      <c r="L28" s="5">
        <f t="shared" si="5"/>
        <v>1.0556746924779512</v>
      </c>
    </row>
    <row r="29" spans="1:12" ht="14.45" x14ac:dyDescent="0.3">
      <c r="A29" s="1">
        <v>10</v>
      </c>
      <c r="B29" s="1">
        <v>10</v>
      </c>
      <c r="C29" s="1">
        <f t="shared" si="0"/>
        <v>1.7999999999999998E-4</v>
      </c>
      <c r="D29" s="1">
        <v>9</v>
      </c>
      <c r="E29" s="5">
        <f t="shared" si="1"/>
        <v>2203.1823745410038</v>
      </c>
      <c r="F29" s="2">
        <f t="shared" si="6"/>
        <v>697122</v>
      </c>
      <c r="G29" s="16" t="str">
        <f t="shared" si="7"/>
        <v>Turbulent</v>
      </c>
      <c r="H29" s="1">
        <v>1.55E-2</v>
      </c>
      <c r="I29" s="4">
        <f t="shared" si="2"/>
        <v>2.3416226297792977</v>
      </c>
      <c r="J29" s="5">
        <f t="shared" si="8"/>
        <v>1.3098591549295773</v>
      </c>
      <c r="K29" s="4">
        <f t="shared" si="4"/>
        <v>2.3416226297792977</v>
      </c>
      <c r="L29" s="5">
        <f t="shared" si="5"/>
        <v>1.3027832590293189</v>
      </c>
    </row>
    <row r="30" spans="1:12" ht="14.45" x14ac:dyDescent="0.3">
      <c r="A30" s="1">
        <v>11</v>
      </c>
      <c r="B30" s="1">
        <v>12</v>
      </c>
      <c r="C30" s="1">
        <f t="shared" si="0"/>
        <v>1.4999999999999999E-4</v>
      </c>
      <c r="D30" s="1">
        <v>9</v>
      </c>
      <c r="E30" s="5">
        <f t="shared" si="1"/>
        <v>3172.5826193390453</v>
      </c>
      <c r="F30" s="2">
        <f t="shared" si="6"/>
        <v>836546.39999999991</v>
      </c>
      <c r="G30" s="16" t="str">
        <f t="shared" si="7"/>
        <v>Turbulent</v>
      </c>
      <c r="H30" s="1">
        <v>1.4200000000000001E-2</v>
      </c>
      <c r="I30" s="4">
        <f t="shared" si="2"/>
        <v>1.7876903947777436</v>
      </c>
      <c r="J30" s="5">
        <f t="shared" si="8"/>
        <v>1</v>
      </c>
      <c r="K30" s="4">
        <f t="shared" si="4"/>
        <v>1.7876903947777436</v>
      </c>
      <c r="L30" s="5">
        <f t="shared" si="5"/>
        <v>1.4322210796038448</v>
      </c>
    </row>
    <row r="31" spans="1:12" ht="14.45" x14ac:dyDescent="0.3">
      <c r="A31" s="1">
        <v>1</v>
      </c>
      <c r="B31" s="1">
        <v>0.5</v>
      </c>
      <c r="C31" s="1">
        <f t="shared" si="0"/>
        <v>3.5999999999999999E-3</v>
      </c>
      <c r="D31" s="1">
        <v>10</v>
      </c>
      <c r="E31" s="5">
        <f t="shared" si="1"/>
        <v>6.119951040391677</v>
      </c>
      <c r="F31" s="2">
        <f t="shared" si="6"/>
        <v>38729</v>
      </c>
      <c r="G31" s="16" t="str">
        <f t="shared" si="7"/>
        <v>Turbulent</v>
      </c>
      <c r="H31" s="1">
        <v>3.0099999999999998E-2</v>
      </c>
      <c r="I31" s="4">
        <f t="shared" si="2"/>
        <v>112.27852036058438</v>
      </c>
      <c r="J31" s="15">
        <f t="shared" ref="J31:J41" si="9">K31/$K$41</f>
        <v>49.820689655172401</v>
      </c>
      <c r="K31" s="4">
        <f t="shared" si="4"/>
        <v>112.27852036058439</v>
      </c>
      <c r="L31" s="5">
        <f t="shared" si="5"/>
        <v>0.17351996148848398</v>
      </c>
    </row>
    <row r="32" spans="1:12" ht="14.45" x14ac:dyDescent="0.3">
      <c r="A32" s="1">
        <v>2</v>
      </c>
      <c r="B32" s="1">
        <v>0.75</v>
      </c>
      <c r="C32" s="1">
        <f t="shared" si="0"/>
        <v>2.3999999999999998E-3</v>
      </c>
      <c r="D32" s="1">
        <v>10</v>
      </c>
      <c r="E32" s="5">
        <f t="shared" si="1"/>
        <v>13.769889840881273</v>
      </c>
      <c r="F32" s="2">
        <f t="shared" si="6"/>
        <v>58093.5</v>
      </c>
      <c r="G32" s="16" t="str">
        <f t="shared" si="7"/>
        <v>Turbulent</v>
      </c>
      <c r="H32" s="1">
        <v>2.75E-2</v>
      </c>
      <c r="I32" s="4">
        <f t="shared" si="2"/>
        <v>68.386695679204223</v>
      </c>
      <c r="J32" s="5">
        <f t="shared" si="9"/>
        <v>30.34482758620689</v>
      </c>
      <c r="K32" s="4">
        <f t="shared" si="4"/>
        <v>68.386695679204223</v>
      </c>
      <c r="L32" s="5">
        <f t="shared" si="5"/>
        <v>0.23779728941528117</v>
      </c>
    </row>
    <row r="33" spans="1:12" ht="14.45" x14ac:dyDescent="0.3">
      <c r="A33" s="1">
        <v>3</v>
      </c>
      <c r="B33" s="1">
        <v>1</v>
      </c>
      <c r="C33" s="1">
        <f t="shared" si="0"/>
        <v>1.8E-3</v>
      </c>
      <c r="D33" s="1">
        <v>10</v>
      </c>
      <c r="E33" s="5">
        <f t="shared" si="1"/>
        <v>24.479804161566708</v>
      </c>
      <c r="F33" s="2">
        <f t="shared" si="6"/>
        <v>77458</v>
      </c>
      <c r="G33" s="16" t="str">
        <f t="shared" si="7"/>
        <v>Turbulent</v>
      </c>
      <c r="H33" s="1">
        <v>2.5999999999999999E-2</v>
      </c>
      <c r="I33" s="4">
        <f t="shared" si="2"/>
        <v>48.492384208890265</v>
      </c>
      <c r="J33" s="5">
        <f t="shared" si="9"/>
        <v>21.517241379310338</v>
      </c>
      <c r="K33" s="4">
        <f t="shared" si="4"/>
        <v>48.492384208890265</v>
      </c>
      <c r="L33" s="5">
        <f t="shared" si="5"/>
        <v>0.29976870423259688</v>
      </c>
    </row>
    <row r="34" spans="1:12" ht="14.45" x14ac:dyDescent="0.3">
      <c r="A34" s="1">
        <v>4</v>
      </c>
      <c r="B34" s="1">
        <v>1.5</v>
      </c>
      <c r="C34" s="1">
        <f t="shared" si="0"/>
        <v>1.1999999999999999E-3</v>
      </c>
      <c r="D34" s="1">
        <v>10</v>
      </c>
      <c r="E34" s="5">
        <f t="shared" si="1"/>
        <v>55.079559363525092</v>
      </c>
      <c r="F34" s="2">
        <f t="shared" si="6"/>
        <v>116187</v>
      </c>
      <c r="G34" s="16" t="str">
        <f t="shared" si="7"/>
        <v>Turbulent</v>
      </c>
      <c r="H34" s="1">
        <v>2.35E-2</v>
      </c>
      <c r="I34" s="4">
        <f t="shared" si="2"/>
        <v>29.219769972023624</v>
      </c>
      <c r="J34" s="5">
        <f t="shared" si="9"/>
        <v>12.965517241379308</v>
      </c>
      <c r="K34" s="4">
        <f t="shared" si="4"/>
        <v>29.219769972023624</v>
      </c>
      <c r="L34" s="5">
        <f t="shared" si="5"/>
        <v>0.40641718554611694</v>
      </c>
    </row>
    <row r="35" spans="1:12" ht="14.45" x14ac:dyDescent="0.3">
      <c r="A35" s="1">
        <v>5</v>
      </c>
      <c r="B35" s="1">
        <v>2</v>
      </c>
      <c r="C35" s="1">
        <f t="shared" si="0"/>
        <v>8.9999999999999998E-4</v>
      </c>
      <c r="D35" s="1">
        <v>10</v>
      </c>
      <c r="E35" s="5">
        <f t="shared" si="1"/>
        <v>97.919216646266833</v>
      </c>
      <c r="F35" s="2">
        <f t="shared" si="6"/>
        <v>154916</v>
      </c>
      <c r="G35" s="16" t="str">
        <f t="shared" si="7"/>
        <v>Turbulent</v>
      </c>
      <c r="H35" s="1">
        <v>2.1000000000000001E-2</v>
      </c>
      <c r="I35" s="4">
        <f t="shared" si="2"/>
        <v>19.583462853590305</v>
      </c>
      <c r="J35" s="5">
        <f t="shared" si="9"/>
        <v>8.6896551724137936</v>
      </c>
      <c r="K35" s="4">
        <f t="shared" si="4"/>
        <v>19.583462853590305</v>
      </c>
      <c r="L35" s="5">
        <f t="shared" si="5"/>
        <v>0.48424175299111816</v>
      </c>
    </row>
    <row r="36" spans="1:12" ht="14.45" x14ac:dyDescent="0.3">
      <c r="A36" s="1">
        <v>6</v>
      </c>
      <c r="B36" s="1">
        <v>3</v>
      </c>
      <c r="C36" s="1">
        <f t="shared" si="0"/>
        <v>5.9999999999999995E-4</v>
      </c>
      <c r="D36" s="1">
        <v>10</v>
      </c>
      <c r="E36" s="5">
        <f t="shared" si="1"/>
        <v>220.31823745410037</v>
      </c>
      <c r="F36" s="2">
        <f t="shared" si="6"/>
        <v>232374</v>
      </c>
      <c r="G36" s="16" t="str">
        <f t="shared" si="7"/>
        <v>Turbulent</v>
      </c>
      <c r="H36" s="1">
        <v>1.95E-2</v>
      </c>
      <c r="I36" s="4">
        <f t="shared" si="2"/>
        <v>12.123096052222566</v>
      </c>
      <c r="J36" s="5">
        <f t="shared" si="9"/>
        <v>5.3793103448275845</v>
      </c>
      <c r="K36" s="4">
        <f t="shared" si="4"/>
        <v>12.123096052222566</v>
      </c>
      <c r="L36" s="5">
        <f t="shared" si="5"/>
        <v>0.674479584523343</v>
      </c>
    </row>
    <row r="37" spans="1:12" ht="14.45" x14ac:dyDescent="0.3">
      <c r="A37" s="1">
        <v>7</v>
      </c>
      <c r="B37" s="1">
        <v>4</v>
      </c>
      <c r="C37" s="1">
        <f t="shared" si="0"/>
        <v>4.4999999999999999E-4</v>
      </c>
      <c r="D37" s="1">
        <v>10</v>
      </c>
      <c r="E37" s="5">
        <f t="shared" si="1"/>
        <v>391.67686658506733</v>
      </c>
      <c r="F37" s="2">
        <f t="shared" si="6"/>
        <v>309832</v>
      </c>
      <c r="G37" s="16" t="str">
        <f t="shared" si="7"/>
        <v>Turbulent</v>
      </c>
      <c r="H37" s="1">
        <v>1.83E-2</v>
      </c>
      <c r="I37" s="4">
        <f t="shared" si="2"/>
        <v>8.5327945290643452</v>
      </c>
      <c r="J37" s="5">
        <f t="shared" si="9"/>
        <v>3.786206896551723</v>
      </c>
      <c r="K37" s="4">
        <f t="shared" si="4"/>
        <v>8.5327945290643452</v>
      </c>
      <c r="L37" s="5">
        <f t="shared" si="5"/>
        <v>0.84396419807023437</v>
      </c>
    </row>
    <row r="38" spans="1:12" ht="14.45" x14ac:dyDescent="0.3">
      <c r="A38" s="1">
        <v>8</v>
      </c>
      <c r="B38" s="1">
        <v>6</v>
      </c>
      <c r="C38" s="1">
        <f t="shared" si="0"/>
        <v>2.9999999999999997E-4</v>
      </c>
      <c r="D38" s="1">
        <v>10</v>
      </c>
      <c r="E38" s="5">
        <f t="shared" si="1"/>
        <v>881.27294981640148</v>
      </c>
      <c r="F38" s="2">
        <f t="shared" si="6"/>
        <v>464748</v>
      </c>
      <c r="G38" s="16" t="str">
        <f t="shared" si="7"/>
        <v>Turbulent</v>
      </c>
      <c r="H38" s="1">
        <v>1.6500000000000001E-2</v>
      </c>
      <c r="I38" s="4">
        <f t="shared" si="2"/>
        <v>5.1290021759403164</v>
      </c>
      <c r="J38" s="5">
        <f t="shared" si="9"/>
        <v>2.2758620689655169</v>
      </c>
      <c r="K38" s="4">
        <f t="shared" si="4"/>
        <v>5.1290021759403173</v>
      </c>
      <c r="L38" s="5">
        <f t="shared" si="5"/>
        <v>1.14142698919335</v>
      </c>
    </row>
    <row r="39" spans="1:12" x14ac:dyDescent="0.25">
      <c r="A39" s="1">
        <v>9</v>
      </c>
      <c r="B39" s="1">
        <v>8</v>
      </c>
      <c r="C39" s="1">
        <f t="shared" si="0"/>
        <v>2.2499999999999999E-4</v>
      </c>
      <c r="D39" s="1">
        <v>10</v>
      </c>
      <c r="E39" s="5">
        <f t="shared" si="1"/>
        <v>1566.7074663402693</v>
      </c>
      <c r="F39" s="2">
        <f t="shared" si="6"/>
        <v>619664</v>
      </c>
      <c r="G39" s="16" t="str">
        <f t="shared" si="7"/>
        <v>Turbulent</v>
      </c>
      <c r="H39" s="1">
        <v>1.54E-2</v>
      </c>
      <c r="I39" s="4">
        <f t="shared" si="2"/>
        <v>3.5903015231582218</v>
      </c>
      <c r="J39" s="5">
        <f t="shared" si="9"/>
        <v>1.5931034482758617</v>
      </c>
      <c r="K39" s="4">
        <f t="shared" si="4"/>
        <v>3.5903015231582218</v>
      </c>
      <c r="L39" s="5">
        <f t="shared" si="5"/>
        <v>1.4204424754406131</v>
      </c>
    </row>
    <row r="40" spans="1:12" x14ac:dyDescent="0.25">
      <c r="A40" s="1">
        <v>10</v>
      </c>
      <c r="B40" s="1">
        <v>10</v>
      </c>
      <c r="C40" s="1">
        <f t="shared" si="0"/>
        <v>1.7999999999999998E-4</v>
      </c>
      <c r="D40" s="1">
        <v>10</v>
      </c>
      <c r="E40" s="5">
        <f t="shared" si="1"/>
        <v>2447.9804161566708</v>
      </c>
      <c r="F40" s="2">
        <f t="shared" si="6"/>
        <v>774580</v>
      </c>
      <c r="G40" s="16" t="str">
        <f t="shared" si="7"/>
        <v>Turbulent</v>
      </c>
      <c r="H40" s="1">
        <v>1.4999999999999999E-2</v>
      </c>
      <c r="I40" s="4">
        <f t="shared" si="2"/>
        <v>2.7976375505129001</v>
      </c>
      <c r="J40" s="5">
        <f t="shared" si="9"/>
        <v>1.2413793103448274</v>
      </c>
      <c r="K40" s="4">
        <f t="shared" si="4"/>
        <v>2.7976375505129001</v>
      </c>
      <c r="L40" s="5">
        <f t="shared" si="5"/>
        <v>1.7294348321111359</v>
      </c>
    </row>
    <row r="41" spans="1:12" x14ac:dyDescent="0.25">
      <c r="A41" s="1">
        <v>11</v>
      </c>
      <c r="B41" s="1">
        <v>12</v>
      </c>
      <c r="C41" s="1">
        <f t="shared" ref="C41:C72" si="10">$L$2*12/B41</f>
        <v>1.4999999999999999E-4</v>
      </c>
      <c r="D41" s="1">
        <v>10</v>
      </c>
      <c r="E41" s="5">
        <f t="shared" ref="E41:E72" si="11">D41*B41^2/0.4085</f>
        <v>3525.0917992656059</v>
      </c>
      <c r="F41" s="2">
        <f t="shared" si="6"/>
        <v>929496</v>
      </c>
      <c r="G41" s="16" t="str">
        <f t="shared" si="7"/>
        <v>Turbulent</v>
      </c>
      <c r="H41" s="1">
        <v>1.4500000000000001E-2</v>
      </c>
      <c r="I41" s="4">
        <f t="shared" ref="I41:I72" si="12">1200*H41*D41^2/B41/2/32.17</f>
        <v>2.2536524712465034</v>
      </c>
      <c r="J41" s="5">
        <f t="shared" si="9"/>
        <v>1</v>
      </c>
      <c r="K41" s="4">
        <f t="shared" ref="K41:K74" si="13">I41*$L$3/100</f>
        <v>2.2536524712465034</v>
      </c>
      <c r="L41" s="5">
        <f t="shared" ref="L41:L72" si="14">$J$3*E41*K41/3960</f>
        <v>2.0061444052489179</v>
      </c>
    </row>
    <row r="42" spans="1:12" x14ac:dyDescent="0.25">
      <c r="A42" s="1">
        <v>1</v>
      </c>
      <c r="B42" s="1">
        <v>0.5</v>
      </c>
      <c r="C42" s="1">
        <f t="shared" si="10"/>
        <v>3.5999999999999999E-3</v>
      </c>
      <c r="D42" s="1">
        <v>11</v>
      </c>
      <c r="E42" s="5">
        <f t="shared" si="11"/>
        <v>6.7319461444308448</v>
      </c>
      <c r="F42" s="2">
        <f t="shared" si="6"/>
        <v>42601.9</v>
      </c>
      <c r="G42" s="16" t="str">
        <f t="shared" si="7"/>
        <v>Turbulent</v>
      </c>
      <c r="H42" s="1">
        <v>3.1199999999999999E-2</v>
      </c>
      <c r="I42" s="4">
        <f t="shared" si="12"/>
        <v>140.82188374261733</v>
      </c>
      <c r="J42" s="15">
        <f t="shared" ref="J42:J52" si="15">K42/$K$52</f>
        <v>50.594594594594589</v>
      </c>
      <c r="K42" s="4">
        <f t="shared" si="13"/>
        <v>140.82188374261733</v>
      </c>
      <c r="L42" s="5">
        <f t="shared" si="14"/>
        <v>0.23939528720015188</v>
      </c>
    </row>
    <row r="43" spans="1:12" x14ac:dyDescent="0.25">
      <c r="A43" s="1">
        <v>2</v>
      </c>
      <c r="B43" s="1">
        <v>0.75</v>
      </c>
      <c r="C43" s="1">
        <f t="shared" si="10"/>
        <v>2.3999999999999998E-3</v>
      </c>
      <c r="D43" s="1">
        <v>11</v>
      </c>
      <c r="E43" s="5">
        <f t="shared" si="11"/>
        <v>15.1468788249694</v>
      </c>
      <c r="F43" s="2">
        <f t="shared" si="6"/>
        <v>63902.850000000006</v>
      </c>
      <c r="G43" s="16" t="str">
        <f t="shared" si="7"/>
        <v>Turbulent</v>
      </c>
      <c r="H43" s="1">
        <v>2.8500000000000001E-2</v>
      </c>
      <c r="I43" s="4">
        <f t="shared" si="12"/>
        <v>85.756916381722121</v>
      </c>
      <c r="J43" s="5">
        <f t="shared" si="15"/>
        <v>30.810810810810811</v>
      </c>
      <c r="K43" s="4">
        <f t="shared" si="13"/>
        <v>85.756916381722107</v>
      </c>
      <c r="L43" s="5">
        <f t="shared" si="14"/>
        <v>0.3280175810194389</v>
      </c>
    </row>
    <row r="44" spans="1:12" x14ac:dyDescent="0.25">
      <c r="A44" s="1">
        <v>3</v>
      </c>
      <c r="B44" s="1">
        <v>1</v>
      </c>
      <c r="C44" s="1">
        <f t="shared" si="10"/>
        <v>1.8E-3</v>
      </c>
      <c r="D44" s="1">
        <v>11</v>
      </c>
      <c r="E44" s="5">
        <f t="shared" si="11"/>
        <v>26.927784577723379</v>
      </c>
      <c r="F44" s="2">
        <f t="shared" si="6"/>
        <v>85203.8</v>
      </c>
      <c r="G44" s="16" t="str">
        <f t="shared" si="7"/>
        <v>Turbulent</v>
      </c>
      <c r="H44" s="1">
        <v>2.7E-2</v>
      </c>
      <c r="I44" s="4">
        <f t="shared" si="12"/>
        <v>60.93254585017096</v>
      </c>
      <c r="J44" s="5">
        <f t="shared" si="15"/>
        <v>21.891891891891888</v>
      </c>
      <c r="K44" s="4">
        <f t="shared" si="13"/>
        <v>60.93254585017096</v>
      </c>
      <c r="L44" s="5">
        <f t="shared" si="14"/>
        <v>0.41433799707718594</v>
      </c>
    </row>
    <row r="45" spans="1:12" x14ac:dyDescent="0.25">
      <c r="A45" s="1">
        <v>4</v>
      </c>
      <c r="B45" s="1">
        <v>1.5</v>
      </c>
      <c r="C45" s="1">
        <f t="shared" si="10"/>
        <v>1.1999999999999999E-3</v>
      </c>
      <c r="D45" s="1">
        <v>11</v>
      </c>
      <c r="E45" s="5">
        <f t="shared" si="11"/>
        <v>60.587515299877602</v>
      </c>
      <c r="F45" s="2">
        <f t="shared" si="6"/>
        <v>127805.70000000001</v>
      </c>
      <c r="G45" s="16" t="str">
        <f t="shared" si="7"/>
        <v>Turbulent</v>
      </c>
      <c r="H45" s="1">
        <v>2.4500000000000001E-2</v>
      </c>
      <c r="I45" s="4">
        <f t="shared" si="12"/>
        <v>36.860428971091075</v>
      </c>
      <c r="J45" s="5">
        <f t="shared" si="15"/>
        <v>13.24324324324324</v>
      </c>
      <c r="K45" s="4">
        <f t="shared" si="13"/>
        <v>36.860428971091075</v>
      </c>
      <c r="L45" s="5">
        <f t="shared" si="14"/>
        <v>0.5639600515772808</v>
      </c>
    </row>
    <row r="46" spans="1:12" x14ac:dyDescent="0.25">
      <c r="A46" s="1">
        <v>5</v>
      </c>
      <c r="B46" s="1">
        <v>2</v>
      </c>
      <c r="C46" s="1">
        <f t="shared" si="10"/>
        <v>8.9999999999999998E-4</v>
      </c>
      <c r="D46" s="1">
        <v>11</v>
      </c>
      <c r="E46" s="5">
        <f t="shared" si="11"/>
        <v>107.71113831089352</v>
      </c>
      <c r="F46" s="2">
        <f t="shared" si="6"/>
        <v>170407.6</v>
      </c>
      <c r="G46" s="16" t="str">
        <f t="shared" si="7"/>
        <v>Turbulent</v>
      </c>
      <c r="H46" s="1">
        <v>2.1700000000000001E-2</v>
      </c>
      <c r="I46" s="4">
        <f t="shared" si="12"/>
        <v>24.485856387939069</v>
      </c>
      <c r="J46" s="5">
        <f t="shared" si="15"/>
        <v>8.7972972972972947</v>
      </c>
      <c r="K46" s="4">
        <f t="shared" si="13"/>
        <v>24.485856387939069</v>
      </c>
      <c r="L46" s="5">
        <f t="shared" si="14"/>
        <v>0.66600996567221737</v>
      </c>
    </row>
    <row r="47" spans="1:12" x14ac:dyDescent="0.25">
      <c r="A47" s="1">
        <v>6</v>
      </c>
      <c r="B47" s="1">
        <v>3</v>
      </c>
      <c r="C47" s="1">
        <f t="shared" si="10"/>
        <v>5.9999999999999995E-4</v>
      </c>
      <c r="D47" s="1">
        <v>11</v>
      </c>
      <c r="E47" s="5">
        <f t="shared" si="11"/>
        <v>242.35006119951041</v>
      </c>
      <c r="F47" s="2">
        <f t="shared" si="6"/>
        <v>255611.40000000002</v>
      </c>
      <c r="G47" s="16" t="str">
        <f t="shared" si="7"/>
        <v>Turbulent</v>
      </c>
      <c r="H47" s="1">
        <v>1.9E-2</v>
      </c>
      <c r="I47" s="4">
        <f t="shared" si="12"/>
        <v>14.292819396953684</v>
      </c>
      <c r="J47" s="5">
        <f t="shared" si="15"/>
        <v>5.1351351351351351</v>
      </c>
      <c r="K47" s="4">
        <f t="shared" si="13"/>
        <v>14.292819396953684</v>
      </c>
      <c r="L47" s="5">
        <f t="shared" si="14"/>
        <v>0.87471354938517032</v>
      </c>
    </row>
    <row r="48" spans="1:12" x14ac:dyDescent="0.25">
      <c r="A48" s="1">
        <v>7</v>
      </c>
      <c r="B48" s="1">
        <v>4</v>
      </c>
      <c r="C48" s="1">
        <f t="shared" si="10"/>
        <v>4.4999999999999999E-4</v>
      </c>
      <c r="D48" s="1">
        <v>11</v>
      </c>
      <c r="E48" s="5">
        <f t="shared" si="11"/>
        <v>430.84455324357407</v>
      </c>
      <c r="F48" s="2">
        <f t="shared" si="6"/>
        <v>340815.2</v>
      </c>
      <c r="G48" s="16" t="str">
        <f t="shared" si="7"/>
        <v>Turbulent</v>
      </c>
      <c r="H48" s="1">
        <v>1.8200000000000001E-2</v>
      </c>
      <c r="I48" s="4">
        <f t="shared" si="12"/>
        <v>10.268262356232514</v>
      </c>
      <c r="J48" s="5">
        <f t="shared" si="15"/>
        <v>3.689189189189189</v>
      </c>
      <c r="K48" s="4">
        <f t="shared" si="13"/>
        <v>10.268262356232515</v>
      </c>
      <c r="L48" s="5">
        <f t="shared" si="14"/>
        <v>1.1171780069340422</v>
      </c>
    </row>
    <row r="49" spans="1:12" x14ac:dyDescent="0.25">
      <c r="A49" s="1">
        <v>8</v>
      </c>
      <c r="B49" s="1">
        <v>6</v>
      </c>
      <c r="C49" s="1">
        <f t="shared" si="10"/>
        <v>2.9999999999999997E-4</v>
      </c>
      <c r="D49" s="1">
        <v>11</v>
      </c>
      <c r="E49" s="5">
        <f t="shared" si="11"/>
        <v>969.40024479804163</v>
      </c>
      <c r="F49" s="2">
        <f t="shared" si="6"/>
        <v>511222.80000000005</v>
      </c>
      <c r="G49" s="16" t="str">
        <f t="shared" si="7"/>
        <v>Turbulent</v>
      </c>
      <c r="H49" s="1">
        <v>1.6799999999999999E-2</v>
      </c>
      <c r="I49" s="4">
        <f t="shared" si="12"/>
        <v>6.31893068075847</v>
      </c>
      <c r="J49" s="5">
        <f t="shared" si="15"/>
        <v>2.2702702702702697</v>
      </c>
      <c r="K49" s="4">
        <f t="shared" si="13"/>
        <v>6.3189306807584691</v>
      </c>
      <c r="L49" s="5">
        <f t="shared" si="14"/>
        <v>1.5468618557548273</v>
      </c>
    </row>
    <row r="50" spans="1:12" x14ac:dyDescent="0.25">
      <c r="A50" s="1">
        <v>9</v>
      </c>
      <c r="B50" s="1">
        <v>8</v>
      </c>
      <c r="C50" s="1">
        <f t="shared" si="10"/>
        <v>2.2499999999999999E-4</v>
      </c>
      <c r="D50" s="1">
        <v>11</v>
      </c>
      <c r="E50" s="5">
        <f t="shared" si="11"/>
        <v>1723.3782129742963</v>
      </c>
      <c r="F50" s="2">
        <f t="shared" si="6"/>
        <v>681630.4</v>
      </c>
      <c r="G50" s="16" t="str">
        <f t="shared" si="7"/>
        <v>Turbulent</v>
      </c>
      <c r="H50" s="1">
        <v>1.5599999999999999E-2</v>
      </c>
      <c r="I50" s="4">
        <f t="shared" si="12"/>
        <v>4.4006838669567916</v>
      </c>
      <c r="J50" s="5">
        <f t="shared" si="15"/>
        <v>1.5810810810810809</v>
      </c>
      <c r="K50" s="4">
        <f t="shared" si="13"/>
        <v>4.4006838669567916</v>
      </c>
      <c r="L50" s="5">
        <f t="shared" si="14"/>
        <v>1.915162297601215</v>
      </c>
    </row>
    <row r="51" spans="1:12" x14ac:dyDescent="0.25">
      <c r="A51" s="1">
        <v>10</v>
      </c>
      <c r="B51" s="1">
        <v>10</v>
      </c>
      <c r="C51" s="1">
        <f t="shared" si="10"/>
        <v>1.7999999999999998E-4</v>
      </c>
      <c r="D51" s="1">
        <v>11</v>
      </c>
      <c r="E51" s="5">
        <f t="shared" si="11"/>
        <v>2692.7784577723378</v>
      </c>
      <c r="F51" s="2">
        <f t="shared" si="6"/>
        <v>852038</v>
      </c>
      <c r="G51" s="16" t="str">
        <f t="shared" si="7"/>
        <v>Turbulent</v>
      </c>
      <c r="H51" s="1">
        <v>1.495E-2</v>
      </c>
      <c r="I51" s="4">
        <f t="shared" si="12"/>
        <v>3.3738576313335407</v>
      </c>
      <c r="J51" s="5">
        <f t="shared" si="15"/>
        <v>1.2121621621621623</v>
      </c>
      <c r="K51" s="4">
        <f t="shared" si="13"/>
        <v>3.3738576313335411</v>
      </c>
      <c r="L51" s="5">
        <f t="shared" si="14"/>
        <v>2.2942048356681228</v>
      </c>
    </row>
    <row r="52" spans="1:12" x14ac:dyDescent="0.25">
      <c r="A52" s="1">
        <v>11</v>
      </c>
      <c r="B52" s="1">
        <v>12</v>
      </c>
      <c r="C52" s="1">
        <f t="shared" si="10"/>
        <v>1.4999999999999999E-4</v>
      </c>
      <c r="D52" s="1">
        <v>11</v>
      </c>
      <c r="E52" s="5">
        <f t="shared" si="11"/>
        <v>3877.6009791921665</v>
      </c>
      <c r="F52" s="2">
        <f t="shared" si="6"/>
        <v>1022445.6000000001</v>
      </c>
      <c r="G52" s="16" t="str">
        <f t="shared" si="7"/>
        <v>Turbulent</v>
      </c>
      <c r="H52" s="1">
        <v>1.4800000000000001E-2</v>
      </c>
      <c r="I52" s="4">
        <f t="shared" si="12"/>
        <v>2.7833385141436122</v>
      </c>
      <c r="J52" s="5">
        <f t="shared" si="15"/>
        <v>1</v>
      </c>
      <c r="K52" s="4">
        <f t="shared" si="13"/>
        <v>2.7833385141436122</v>
      </c>
      <c r="L52" s="5">
        <f t="shared" si="14"/>
        <v>2.7254232696632679</v>
      </c>
    </row>
    <row r="53" spans="1:12" x14ac:dyDescent="0.25">
      <c r="A53" s="1">
        <v>1</v>
      </c>
      <c r="B53" s="1">
        <v>0.5</v>
      </c>
      <c r="C53" s="1">
        <f t="shared" si="10"/>
        <v>3.5999999999999999E-3</v>
      </c>
      <c r="D53" s="1">
        <v>12</v>
      </c>
      <c r="E53" s="5">
        <f t="shared" si="11"/>
        <v>7.3439412484700126</v>
      </c>
      <c r="F53" s="2">
        <f t="shared" si="6"/>
        <v>46474.8</v>
      </c>
      <c r="G53" s="16" t="str">
        <f t="shared" si="7"/>
        <v>Turbulent</v>
      </c>
      <c r="H53" s="1">
        <v>0.03</v>
      </c>
      <c r="I53" s="4">
        <f t="shared" si="12"/>
        <v>161.14392290954305</v>
      </c>
      <c r="J53" s="15">
        <f t="shared" ref="J53:J63" si="16">K53/$K$63</f>
        <v>51.428571428571423</v>
      </c>
      <c r="K53" s="4">
        <f t="shared" si="13"/>
        <v>161.14392290954305</v>
      </c>
      <c r="L53" s="5">
        <f t="shared" si="14"/>
        <v>0.29884633898880431</v>
      </c>
    </row>
    <row r="54" spans="1:12" x14ac:dyDescent="0.25">
      <c r="A54" s="1">
        <v>2</v>
      </c>
      <c r="B54" s="1">
        <v>0.75</v>
      </c>
      <c r="C54" s="1">
        <f t="shared" si="10"/>
        <v>2.3999999999999998E-3</v>
      </c>
      <c r="D54" s="1">
        <v>12</v>
      </c>
      <c r="E54" s="5">
        <f t="shared" si="11"/>
        <v>16.523867809057528</v>
      </c>
      <c r="F54" s="2">
        <f t="shared" si="6"/>
        <v>69712.200000000012</v>
      </c>
      <c r="G54" s="16" t="str">
        <f t="shared" si="7"/>
        <v>Turbulent</v>
      </c>
      <c r="H54" s="1">
        <v>2.7E-2</v>
      </c>
      <c r="I54" s="4">
        <f t="shared" si="12"/>
        <v>96.68635374572581</v>
      </c>
      <c r="J54" s="5">
        <f t="shared" si="16"/>
        <v>30.857142857142847</v>
      </c>
      <c r="K54" s="4">
        <f t="shared" si="13"/>
        <v>96.68635374572581</v>
      </c>
      <c r="L54" s="5">
        <f t="shared" si="14"/>
        <v>0.40344255763488573</v>
      </c>
    </row>
    <row r="55" spans="1:12" x14ac:dyDescent="0.25">
      <c r="A55" s="1">
        <v>3</v>
      </c>
      <c r="B55" s="1">
        <v>1</v>
      </c>
      <c r="C55" s="1">
        <f t="shared" si="10"/>
        <v>1.8E-3</v>
      </c>
      <c r="D55" s="1">
        <v>12</v>
      </c>
      <c r="E55" s="5">
        <f t="shared" si="11"/>
        <v>29.37576499388005</v>
      </c>
      <c r="F55" s="2">
        <f t="shared" si="6"/>
        <v>92949.6</v>
      </c>
      <c r="G55" s="16" t="str">
        <f t="shared" si="7"/>
        <v>Turbulent</v>
      </c>
      <c r="H55" s="1">
        <v>2.5000000000000001E-2</v>
      </c>
      <c r="I55" s="4">
        <f t="shared" si="12"/>
        <v>67.143301212309595</v>
      </c>
      <c r="J55" s="5">
        <f t="shared" si="16"/>
        <v>21.428571428571423</v>
      </c>
      <c r="K55" s="4">
        <f t="shared" si="13"/>
        <v>67.143301212309595</v>
      </c>
      <c r="L55" s="5">
        <f t="shared" si="14"/>
        <v>0.4980772316480071</v>
      </c>
    </row>
    <row r="56" spans="1:12" x14ac:dyDescent="0.25">
      <c r="A56" s="1">
        <v>4</v>
      </c>
      <c r="B56" s="1">
        <v>1.5</v>
      </c>
      <c r="C56" s="1">
        <f t="shared" si="10"/>
        <v>1.1999999999999999E-3</v>
      </c>
      <c r="D56" s="1">
        <v>12</v>
      </c>
      <c r="E56" s="5">
        <f t="shared" si="11"/>
        <v>66.095471236230111</v>
      </c>
      <c r="F56" s="2">
        <f t="shared" si="6"/>
        <v>139424.40000000002</v>
      </c>
      <c r="G56" s="16" t="str">
        <f t="shared" si="7"/>
        <v>Turbulent</v>
      </c>
      <c r="H56" s="1">
        <v>2.3E-2</v>
      </c>
      <c r="I56" s="4">
        <f t="shared" si="12"/>
        <v>41.18122474354989</v>
      </c>
      <c r="J56" s="5">
        <f t="shared" si="16"/>
        <v>13.142857142857142</v>
      </c>
      <c r="K56" s="4">
        <f t="shared" si="13"/>
        <v>41.18122474354989</v>
      </c>
      <c r="L56" s="5">
        <f t="shared" si="14"/>
        <v>0.68734657967424984</v>
      </c>
    </row>
    <row r="57" spans="1:12" x14ac:dyDescent="0.25">
      <c r="A57" s="1">
        <v>5</v>
      </c>
      <c r="B57" s="1">
        <v>2</v>
      </c>
      <c r="C57" s="1">
        <f t="shared" si="10"/>
        <v>8.9999999999999998E-4</v>
      </c>
      <c r="D57" s="1">
        <v>12</v>
      </c>
      <c r="E57" s="5">
        <f t="shared" si="11"/>
        <v>117.5030599755202</v>
      </c>
      <c r="F57" s="2">
        <f t="shared" si="6"/>
        <v>185899.2</v>
      </c>
      <c r="G57" s="16" t="str">
        <f t="shared" si="7"/>
        <v>Turbulent</v>
      </c>
      <c r="H57" s="1">
        <v>2.1999999999999999E-2</v>
      </c>
      <c r="I57" s="4">
        <f t="shared" si="12"/>
        <v>29.543052533416223</v>
      </c>
      <c r="J57" s="5">
        <f t="shared" si="16"/>
        <v>9.428571428571427</v>
      </c>
      <c r="K57" s="4">
        <f t="shared" si="13"/>
        <v>29.543052533416223</v>
      </c>
      <c r="L57" s="5">
        <f t="shared" si="14"/>
        <v>0.87661592770049257</v>
      </c>
    </row>
    <row r="58" spans="1:12" x14ac:dyDescent="0.25">
      <c r="A58" s="1">
        <v>6</v>
      </c>
      <c r="B58" s="1">
        <v>3</v>
      </c>
      <c r="C58" s="1">
        <f t="shared" si="10"/>
        <v>5.9999999999999995E-4</v>
      </c>
      <c r="D58" s="1">
        <v>12</v>
      </c>
      <c r="E58" s="5">
        <f t="shared" si="11"/>
        <v>264.38188494492044</v>
      </c>
      <c r="F58" s="2">
        <f t="shared" si="6"/>
        <v>278848.80000000005</v>
      </c>
      <c r="G58" s="16" t="str">
        <f t="shared" si="7"/>
        <v>Turbulent</v>
      </c>
      <c r="H58" s="1">
        <v>1.9E-2</v>
      </c>
      <c r="I58" s="4">
        <f t="shared" si="12"/>
        <v>17.009636307118434</v>
      </c>
      <c r="J58" s="5">
        <f t="shared" si="16"/>
        <v>5.4285714285714288</v>
      </c>
      <c r="K58" s="4">
        <f t="shared" si="13"/>
        <v>17.009636307118434</v>
      </c>
      <c r="L58" s="5">
        <f t="shared" si="14"/>
        <v>1.1356160881574564</v>
      </c>
    </row>
    <row r="59" spans="1:12" x14ac:dyDescent="0.25">
      <c r="A59" s="1">
        <v>7</v>
      </c>
      <c r="B59" s="1">
        <v>4</v>
      </c>
      <c r="C59" s="1">
        <f t="shared" si="10"/>
        <v>4.4999999999999999E-4</v>
      </c>
      <c r="D59" s="1">
        <v>12</v>
      </c>
      <c r="E59" s="5">
        <f t="shared" si="11"/>
        <v>470.01223990208081</v>
      </c>
      <c r="F59" s="2">
        <f t="shared" si="6"/>
        <v>371798.4</v>
      </c>
      <c r="G59" s="16" t="str">
        <f t="shared" si="7"/>
        <v>Turbulent</v>
      </c>
      <c r="H59" s="1">
        <v>1.7500000000000002E-2</v>
      </c>
      <c r="I59" s="4">
        <f t="shared" si="12"/>
        <v>11.750077712154182</v>
      </c>
      <c r="J59" s="5">
        <f t="shared" si="16"/>
        <v>3.75</v>
      </c>
      <c r="K59" s="4">
        <f t="shared" si="13"/>
        <v>11.750077712154182</v>
      </c>
      <c r="L59" s="5">
        <f t="shared" si="14"/>
        <v>1.3946162486144202</v>
      </c>
    </row>
    <row r="60" spans="1:12" x14ac:dyDescent="0.25">
      <c r="A60" s="1">
        <v>8</v>
      </c>
      <c r="B60" s="1">
        <v>6</v>
      </c>
      <c r="C60" s="1">
        <f t="shared" si="10"/>
        <v>2.9999999999999997E-4</v>
      </c>
      <c r="D60" s="1">
        <v>12</v>
      </c>
      <c r="E60" s="5">
        <f t="shared" si="11"/>
        <v>1057.5275397796818</v>
      </c>
      <c r="F60" s="2">
        <f t="shared" si="6"/>
        <v>557697.60000000009</v>
      </c>
      <c r="G60" s="16" t="str">
        <f t="shared" si="7"/>
        <v>Turbulent</v>
      </c>
      <c r="H60" s="1">
        <v>1.6199999999999999E-2</v>
      </c>
      <c r="I60" s="4">
        <f t="shared" si="12"/>
        <v>7.2514765309294358</v>
      </c>
      <c r="J60" s="5">
        <f t="shared" si="16"/>
        <v>2.3142857142857132</v>
      </c>
      <c r="K60" s="4">
        <f t="shared" si="13"/>
        <v>7.2514765309294349</v>
      </c>
      <c r="L60" s="5">
        <f t="shared" si="14"/>
        <v>1.9365242766474513</v>
      </c>
    </row>
    <row r="61" spans="1:12" x14ac:dyDescent="0.25">
      <c r="A61" s="1">
        <v>9</v>
      </c>
      <c r="B61" s="1">
        <v>8</v>
      </c>
      <c r="C61" s="1">
        <f t="shared" si="10"/>
        <v>2.2499999999999999E-4</v>
      </c>
      <c r="D61" s="1">
        <v>12</v>
      </c>
      <c r="E61" s="5">
        <f t="shared" si="11"/>
        <v>1880.0489596083232</v>
      </c>
      <c r="F61" s="2">
        <f t="shared" si="6"/>
        <v>743596.8</v>
      </c>
      <c r="G61" s="16" t="str">
        <f t="shared" si="7"/>
        <v>Turbulent</v>
      </c>
      <c r="H61" s="1">
        <v>1.5100000000000001E-2</v>
      </c>
      <c r="I61" s="4">
        <f t="shared" si="12"/>
        <v>5.0693192415293753</v>
      </c>
      <c r="J61" s="5">
        <f t="shared" si="16"/>
        <v>1.6178571428571429</v>
      </c>
      <c r="K61" s="4">
        <f t="shared" si="13"/>
        <v>5.0693192415293753</v>
      </c>
      <c r="L61" s="5">
        <f t="shared" si="14"/>
        <v>2.4067091833231706</v>
      </c>
    </row>
    <row r="62" spans="1:12" x14ac:dyDescent="0.25">
      <c r="A62" s="1">
        <v>10</v>
      </c>
      <c r="B62" s="1">
        <v>10</v>
      </c>
      <c r="C62" s="1">
        <f t="shared" si="10"/>
        <v>1.7999999999999998E-4</v>
      </c>
      <c r="D62" s="1">
        <v>12</v>
      </c>
      <c r="E62" s="5">
        <f t="shared" si="11"/>
        <v>2937.5764993880052</v>
      </c>
      <c r="F62" s="2">
        <f t="shared" si="6"/>
        <v>929496</v>
      </c>
      <c r="G62" s="16" t="str">
        <f t="shared" si="7"/>
        <v>Turbulent</v>
      </c>
      <c r="H62" s="1">
        <v>1.4749999999999999E-2</v>
      </c>
      <c r="I62" s="4">
        <f t="shared" si="12"/>
        <v>3.9614547715262658</v>
      </c>
      <c r="J62" s="5">
        <f t="shared" si="16"/>
        <v>1.264285714285714</v>
      </c>
      <c r="K62" s="4">
        <f t="shared" si="13"/>
        <v>3.9614547715262658</v>
      </c>
      <c r="L62" s="5">
        <f t="shared" si="14"/>
        <v>2.9386556667232422</v>
      </c>
    </row>
    <row r="63" spans="1:12" x14ac:dyDescent="0.25">
      <c r="A63" s="1">
        <v>11</v>
      </c>
      <c r="B63" s="1">
        <v>12</v>
      </c>
      <c r="C63" s="1">
        <f t="shared" si="10"/>
        <v>1.4999999999999999E-4</v>
      </c>
      <c r="D63" s="1">
        <v>12</v>
      </c>
      <c r="E63" s="5">
        <f t="shared" si="11"/>
        <v>4230.1101591187271</v>
      </c>
      <c r="F63" s="2">
        <f t="shared" si="6"/>
        <v>1115395.2000000002</v>
      </c>
      <c r="G63" s="16" t="str">
        <f t="shared" si="7"/>
        <v>Turbulent</v>
      </c>
      <c r="H63" s="1">
        <v>1.4E-2</v>
      </c>
      <c r="I63" s="4">
        <f t="shared" si="12"/>
        <v>3.1333540565744484</v>
      </c>
      <c r="J63" s="5">
        <f t="shared" si="16"/>
        <v>1</v>
      </c>
      <c r="K63" s="4">
        <f t="shared" si="13"/>
        <v>3.1333540565744484</v>
      </c>
      <c r="L63" s="5">
        <f t="shared" si="14"/>
        <v>3.3470789966746084</v>
      </c>
    </row>
    <row r="64" spans="1:12" x14ac:dyDescent="0.25">
      <c r="A64" s="1">
        <v>1</v>
      </c>
      <c r="B64" s="1">
        <v>0.5</v>
      </c>
      <c r="C64" s="1">
        <f t="shared" si="10"/>
        <v>3.5999999999999999E-3</v>
      </c>
      <c r="D64" s="1">
        <v>13</v>
      </c>
      <c r="E64" s="5">
        <f t="shared" si="11"/>
        <v>7.9559363525091804</v>
      </c>
      <c r="F64" s="2">
        <f t="shared" si="6"/>
        <v>50347.700000000004</v>
      </c>
      <c r="G64" s="16" t="str">
        <f t="shared" si="7"/>
        <v>Turbulent</v>
      </c>
      <c r="H64" s="1">
        <v>2.8000000000000001E-2</v>
      </c>
      <c r="I64" s="4">
        <f t="shared" si="12"/>
        <v>176.51227852036058</v>
      </c>
      <c r="J64" s="15">
        <f t="shared" ref="J64:J74" si="17">K64/$K$74</f>
        <v>48.695652173913047</v>
      </c>
      <c r="K64" s="4">
        <f t="shared" si="13"/>
        <v>176.51227852036061</v>
      </c>
      <c r="L64" s="5">
        <f t="shared" si="14"/>
        <v>0.35462637710716216</v>
      </c>
    </row>
    <row r="65" spans="1:12" x14ac:dyDescent="0.25">
      <c r="A65" s="1">
        <v>2</v>
      </c>
      <c r="B65" s="1">
        <v>0.75</v>
      </c>
      <c r="C65" s="1">
        <f t="shared" si="10"/>
        <v>2.3999999999999998E-3</v>
      </c>
      <c r="D65" s="1">
        <v>13</v>
      </c>
      <c r="E65" s="5">
        <f t="shared" si="11"/>
        <v>17.900856793145657</v>
      </c>
      <c r="F65" s="2">
        <f t="shared" si="6"/>
        <v>75521.55</v>
      </c>
      <c r="G65" s="16" t="str">
        <f t="shared" si="7"/>
        <v>Turbulent</v>
      </c>
      <c r="H65" s="1">
        <v>2.5600000000000001E-2</v>
      </c>
      <c r="I65" s="4">
        <f t="shared" si="12"/>
        <v>107.58843643145788</v>
      </c>
      <c r="J65" s="5">
        <f t="shared" si="17"/>
        <v>29.681159420289855</v>
      </c>
      <c r="K65" s="4">
        <f t="shared" si="13"/>
        <v>107.58843643145788</v>
      </c>
      <c r="L65" s="5">
        <f t="shared" si="14"/>
        <v>0.48634474574696529</v>
      </c>
    </row>
    <row r="66" spans="1:12" x14ac:dyDescent="0.25">
      <c r="A66" s="1">
        <v>3</v>
      </c>
      <c r="B66" s="1">
        <v>1</v>
      </c>
      <c r="C66" s="1">
        <f t="shared" si="10"/>
        <v>1.8E-3</v>
      </c>
      <c r="D66" s="1">
        <v>13</v>
      </c>
      <c r="E66" s="5">
        <f t="shared" si="11"/>
        <v>31.823745410036722</v>
      </c>
      <c r="F66" s="2">
        <f t="shared" si="6"/>
        <v>100695.40000000001</v>
      </c>
      <c r="G66" s="16" t="str">
        <f t="shared" si="7"/>
        <v>Turbulent</v>
      </c>
      <c r="H66" s="1">
        <v>2.5000000000000001E-2</v>
      </c>
      <c r="I66" s="4">
        <f t="shared" si="12"/>
        <v>78.800124339446683</v>
      </c>
      <c r="J66" s="5">
        <f t="shared" si="17"/>
        <v>21.739130434782606</v>
      </c>
      <c r="K66" s="4">
        <f t="shared" si="13"/>
        <v>78.800124339446683</v>
      </c>
      <c r="L66" s="5">
        <f t="shared" si="14"/>
        <v>0.63326138769136098</v>
      </c>
    </row>
    <row r="67" spans="1:12" x14ac:dyDescent="0.25">
      <c r="A67" s="1">
        <v>4</v>
      </c>
      <c r="B67" s="1">
        <v>1.5</v>
      </c>
      <c r="C67" s="1">
        <f t="shared" si="10"/>
        <v>1.1999999999999999E-3</v>
      </c>
      <c r="D67" s="1">
        <v>13</v>
      </c>
      <c r="E67" s="5">
        <f t="shared" si="11"/>
        <v>71.603427172582627</v>
      </c>
      <c r="F67" s="2">
        <f t="shared" si="6"/>
        <v>151043.1</v>
      </c>
      <c r="G67" s="16" t="str">
        <f t="shared" si="7"/>
        <v>Turbulent</v>
      </c>
      <c r="H67" s="1">
        <v>2.18E-2</v>
      </c>
      <c r="I67" s="4">
        <f t="shared" si="12"/>
        <v>45.809138949331675</v>
      </c>
      <c r="J67" s="5">
        <f t="shared" si="17"/>
        <v>12.637681159420289</v>
      </c>
      <c r="K67" s="4">
        <f t="shared" si="13"/>
        <v>45.809138949331675</v>
      </c>
      <c r="L67" s="5">
        <f t="shared" si="14"/>
        <v>0.82830589510030017</v>
      </c>
    </row>
    <row r="68" spans="1:12" x14ac:dyDescent="0.25">
      <c r="A68" s="1">
        <v>5</v>
      </c>
      <c r="B68" s="1">
        <v>2</v>
      </c>
      <c r="C68" s="1">
        <f t="shared" si="10"/>
        <v>8.9999999999999998E-4</v>
      </c>
      <c r="D68" s="1">
        <v>13</v>
      </c>
      <c r="E68" s="5">
        <f t="shared" si="11"/>
        <v>127.29498164014689</v>
      </c>
      <c r="F68" s="2">
        <f t="shared" si="6"/>
        <v>201390.80000000002</v>
      </c>
      <c r="G68" s="16" t="str">
        <f t="shared" si="7"/>
        <v>Turbulent</v>
      </c>
      <c r="H68" s="1">
        <v>2.1000000000000001E-2</v>
      </c>
      <c r="I68" s="4">
        <f t="shared" si="12"/>
        <v>33.096052222567607</v>
      </c>
      <c r="J68" s="5">
        <f t="shared" si="17"/>
        <v>9.1304347826086953</v>
      </c>
      <c r="K68" s="4">
        <f t="shared" si="13"/>
        <v>33.096052222567607</v>
      </c>
      <c r="L68" s="5">
        <f t="shared" si="14"/>
        <v>1.0638791313214864</v>
      </c>
    </row>
    <row r="69" spans="1:12" x14ac:dyDescent="0.25">
      <c r="A69" s="1">
        <v>6</v>
      </c>
      <c r="B69" s="1">
        <v>3</v>
      </c>
      <c r="C69" s="1">
        <f t="shared" si="10"/>
        <v>5.9999999999999995E-4</v>
      </c>
      <c r="D69" s="1">
        <v>13</v>
      </c>
      <c r="E69" s="5">
        <f t="shared" si="11"/>
        <v>286.41370869033051</v>
      </c>
      <c r="F69" s="2">
        <f t="shared" si="6"/>
        <v>302086.2</v>
      </c>
      <c r="G69" s="16" t="str">
        <f t="shared" si="7"/>
        <v>Turbulent</v>
      </c>
      <c r="H69" s="1">
        <v>1.89E-2</v>
      </c>
      <c r="I69" s="4">
        <f t="shared" si="12"/>
        <v>19.857631333540567</v>
      </c>
      <c r="J69" s="5">
        <f t="shared" si="17"/>
        <v>5.4782608695652177</v>
      </c>
      <c r="K69" s="4">
        <f t="shared" si="13"/>
        <v>19.857631333540567</v>
      </c>
      <c r="L69" s="5">
        <f t="shared" si="14"/>
        <v>1.4362368272840069</v>
      </c>
    </row>
    <row r="70" spans="1:12" x14ac:dyDescent="0.25">
      <c r="A70" s="1">
        <v>7</v>
      </c>
      <c r="B70" s="1">
        <v>4</v>
      </c>
      <c r="C70" s="1">
        <f t="shared" si="10"/>
        <v>4.4999999999999999E-4</v>
      </c>
      <c r="D70" s="1">
        <v>13</v>
      </c>
      <c r="E70" s="5">
        <f t="shared" si="11"/>
        <v>509.17992656058755</v>
      </c>
      <c r="F70" s="2">
        <f t="shared" si="6"/>
        <v>402781.60000000003</v>
      </c>
      <c r="G70" s="16" t="str">
        <f t="shared" si="7"/>
        <v>Turbulent</v>
      </c>
      <c r="H70" s="1">
        <v>1.7399999999999999E-2</v>
      </c>
      <c r="I70" s="4">
        <f t="shared" si="12"/>
        <v>13.711221635063723</v>
      </c>
      <c r="J70" s="5">
        <f t="shared" si="17"/>
        <v>3.7826086956521734</v>
      </c>
      <c r="K70" s="4">
        <f t="shared" si="13"/>
        <v>13.711221635063723</v>
      </c>
      <c r="L70" s="5">
        <f t="shared" si="14"/>
        <v>1.7629997033327487</v>
      </c>
    </row>
    <row r="71" spans="1:12" x14ac:dyDescent="0.25">
      <c r="A71" s="1">
        <v>8</v>
      </c>
      <c r="B71" s="1">
        <v>6</v>
      </c>
      <c r="C71" s="1">
        <f t="shared" si="10"/>
        <v>2.9999999999999997E-4</v>
      </c>
      <c r="D71" s="1">
        <v>13</v>
      </c>
      <c r="E71" s="5">
        <f t="shared" si="11"/>
        <v>1145.654834761322</v>
      </c>
      <c r="F71" s="2">
        <f t="shared" si="6"/>
        <v>604172.4</v>
      </c>
      <c r="G71" s="16" t="str">
        <f t="shared" si="7"/>
        <v>Turbulent</v>
      </c>
      <c r="H71" s="1">
        <v>1.6E-2</v>
      </c>
      <c r="I71" s="4">
        <f t="shared" si="12"/>
        <v>8.4053465962076466</v>
      </c>
      <c r="J71" s="5">
        <f t="shared" si="17"/>
        <v>2.318840579710145</v>
      </c>
      <c r="K71" s="4">
        <f t="shared" si="13"/>
        <v>8.4053465962076466</v>
      </c>
      <c r="L71" s="5">
        <f t="shared" si="14"/>
        <v>2.4317237287348261</v>
      </c>
    </row>
    <row r="72" spans="1:12" x14ac:dyDescent="0.25">
      <c r="A72" s="1">
        <v>9</v>
      </c>
      <c r="B72" s="1">
        <v>8</v>
      </c>
      <c r="C72" s="1">
        <f t="shared" si="10"/>
        <v>2.2499999999999999E-4</v>
      </c>
      <c r="D72" s="1">
        <v>13</v>
      </c>
      <c r="E72" s="5">
        <f t="shared" si="11"/>
        <v>2036.7197062423502</v>
      </c>
      <c r="F72" s="2">
        <f t="shared" si="6"/>
        <v>805563.20000000007</v>
      </c>
      <c r="G72" s="16" t="str">
        <f t="shared" si="7"/>
        <v>Turbulent</v>
      </c>
      <c r="H72" s="1">
        <v>1.5900000000000001E-2</v>
      </c>
      <c r="I72" s="4">
        <f t="shared" si="12"/>
        <v>6.2646098849860126</v>
      </c>
      <c r="J72" s="5">
        <f t="shared" si="17"/>
        <v>1.7282608695652175</v>
      </c>
      <c r="K72" s="4">
        <f t="shared" si="13"/>
        <v>6.2646098849860126</v>
      </c>
      <c r="L72" s="5">
        <f t="shared" si="14"/>
        <v>3.2220339405736449</v>
      </c>
    </row>
    <row r="73" spans="1:12" x14ac:dyDescent="0.25">
      <c r="A73" s="1">
        <v>10</v>
      </c>
      <c r="B73" s="1">
        <v>10</v>
      </c>
      <c r="C73" s="1">
        <f t="shared" ref="C73:C74" si="18">$L$2*12/B73</f>
        <v>1.7999999999999998E-4</v>
      </c>
      <c r="D73" s="1">
        <v>13</v>
      </c>
      <c r="E73" s="5">
        <f t="shared" ref="E73:E74" si="19">D73*B73^2/0.4085</f>
        <v>3182.3745410036722</v>
      </c>
      <c r="F73" s="2">
        <f t="shared" si="6"/>
        <v>1006954.0000000001</v>
      </c>
      <c r="G73" s="16" t="str">
        <f t="shared" si="7"/>
        <v>Turbulent</v>
      </c>
      <c r="H73" s="1">
        <v>1.4500000000000001E-2</v>
      </c>
      <c r="I73" s="4">
        <f t="shared" ref="I73:I74" si="20">1200*H73*D73^2/B73/2/32.17</f>
        <v>4.5704072116879084</v>
      </c>
      <c r="J73" s="5">
        <f t="shared" si="17"/>
        <v>1.2608695652173914</v>
      </c>
      <c r="K73" s="4">
        <f t="shared" si="13"/>
        <v>4.5704072116879084</v>
      </c>
      <c r="L73" s="5">
        <f t="shared" ref="L73:L74" si="21">$J$3*E73*K73/3960</f>
        <v>3.6729160486098942</v>
      </c>
    </row>
    <row r="74" spans="1:12" x14ac:dyDescent="0.25">
      <c r="A74" s="1">
        <v>11</v>
      </c>
      <c r="B74" s="1">
        <v>12</v>
      </c>
      <c r="C74" s="1">
        <f t="shared" si="18"/>
        <v>1.4999999999999999E-4</v>
      </c>
      <c r="D74" s="1">
        <v>13</v>
      </c>
      <c r="E74" s="5">
        <f t="shared" si="19"/>
        <v>4582.6193390452881</v>
      </c>
      <c r="F74" s="2">
        <f t="shared" ref="F74" si="22">7745.8*D74*B74/$J$2</f>
        <v>1208344.8</v>
      </c>
      <c r="G74" s="16" t="str">
        <f t="shared" ref="G74" si="23">IF(F74&gt;4000, "Turbulent", "Lamminar")</f>
        <v>Turbulent</v>
      </c>
      <c r="H74" s="1">
        <v>1.38E-2</v>
      </c>
      <c r="I74" s="4">
        <f t="shared" si="20"/>
        <v>3.6248057196145473</v>
      </c>
      <c r="J74" s="5">
        <f t="shared" si="17"/>
        <v>1</v>
      </c>
      <c r="K74" s="4">
        <f t="shared" si="13"/>
        <v>3.6248057196145478</v>
      </c>
      <c r="L74" s="5">
        <f t="shared" si="21"/>
        <v>4.1947234320675753</v>
      </c>
    </row>
  </sheetData>
  <mergeCells count="1">
    <mergeCell ref="L8:M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Jacques Chaurette</cp:lastModifiedBy>
  <dcterms:created xsi:type="dcterms:W3CDTF">2016-05-16T20:11:43Z</dcterms:created>
  <dcterms:modified xsi:type="dcterms:W3CDTF">2016-05-20T01:56:42Z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-2072542321</vt:i4>
  </property>
  <property fmtid="{D5CDD505-2E9C-101B-9397-08002B2CF9AE}" pid="3" name="_NewReviewCycle">
    <vt:lpwstr/>
  </property>
  <property fmtid="{D5CDD505-2E9C-101B-9397-08002B2CF9AE}" pid="4" name="_EmailSubject">
    <vt:lpwstr>friction2</vt:lpwstr>
  </property>
  <property fmtid="{D5CDD505-2E9C-101B-9397-08002B2CF9AE}" pid="5" name="_AuthorEmail">
    <vt:lpwstr>jacques.chaurette@esso.ca</vt:lpwstr>
  </property>
  <property fmtid="{D5CDD505-2E9C-101B-9397-08002B2CF9AE}" pid="6" name="_AuthorEmailDisplayName">
    <vt:lpwstr>Chaurette, Jacques /C</vt:lpwstr>
  </property>
  <property fmtid="{D5CDD505-2E9C-101B-9397-08002B2CF9AE}" pid="7" name="_ReviewingToolsShownOnce">
    <vt:lpwstr/>
  </property>
</Properties>
</file>